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Dragounová\"/>
    </mc:Choice>
  </mc:AlternateContent>
  <bookViews>
    <workbookView xWindow="0" yWindow="0" windowWidth="0" windowHeight="0"/>
  </bookViews>
  <sheets>
    <sheet name="Rekapitulace stavby" sheetId="1" r:id="rId1"/>
    <sheet name="770-20-0 - Vedlejší a ost..." sheetId="2" r:id="rId2"/>
    <sheet name="770-20-1 - SO 801 Biokoridor" sheetId="3" r:id="rId3"/>
    <sheet name="Seznam figur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'770-20-0 - Vedlejší a ost...'!$C$83:$L$92</definedName>
    <definedName name="_xlnm.Print_Area" localSheetId="1">'770-20-0 - Vedlejší a ost...'!$C$4:$K$41,'770-20-0 - Vedlejší a ost...'!$C$71:$L$92</definedName>
    <definedName name="_xlnm.Print_Titles" localSheetId="1">'770-20-0 - Vedlejší a ost...'!$83:$83</definedName>
    <definedName name="_xlnm._FilterDatabase" localSheetId="2" hidden="1">'770-20-1 - SO 801 Biokoridor'!$C$84:$L$184</definedName>
    <definedName name="_xlnm.Print_Area" localSheetId="2">'770-20-1 - SO 801 Biokoridor'!$C$4:$K$41,'770-20-1 - SO 801 Biokoridor'!$C$72:$L$184</definedName>
    <definedName name="_xlnm.Print_Titles" localSheetId="2">'770-20-1 - SO 801 Biokoridor'!$84:$84</definedName>
    <definedName name="_xlnm.Print_Area" localSheetId="3">'Seznam figur'!$C$4:$G$25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K39"/>
  <c r="K38"/>
  <c i="1" r="BA56"/>
  <c i="3" r="K37"/>
  <c i="1" r="AZ56"/>
  <c i="3" r="BI183"/>
  <c r="BH183"/>
  <c r="BG183"/>
  <c r="BF183"/>
  <c r="X183"/>
  <c r="X182"/>
  <c r="V183"/>
  <c r="V182"/>
  <c r="T183"/>
  <c r="T182"/>
  <c r="P183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5"/>
  <c r="BH175"/>
  <c r="BG175"/>
  <c r="BF175"/>
  <c r="X175"/>
  <c r="V175"/>
  <c r="T175"/>
  <c r="P175"/>
  <c r="BI171"/>
  <c r="BH171"/>
  <c r="BG171"/>
  <c r="BF171"/>
  <c r="X171"/>
  <c r="V171"/>
  <c r="T171"/>
  <c r="P171"/>
  <c r="BI168"/>
  <c r="BH168"/>
  <c r="BG168"/>
  <c r="BF168"/>
  <c r="X168"/>
  <c r="V168"/>
  <c r="T168"/>
  <c r="P168"/>
  <c r="BI164"/>
  <c r="BH164"/>
  <c r="BG164"/>
  <c r="BF164"/>
  <c r="X164"/>
  <c r="V164"/>
  <c r="T164"/>
  <c r="P164"/>
  <c r="BI161"/>
  <c r="BH161"/>
  <c r="BG161"/>
  <c r="BF161"/>
  <c r="X161"/>
  <c r="V161"/>
  <c r="T161"/>
  <c r="P161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7"/>
  <c r="BH117"/>
  <c r="BG117"/>
  <c r="BF117"/>
  <c r="X117"/>
  <c r="V117"/>
  <c r="T117"/>
  <c r="P117"/>
  <c r="BI114"/>
  <c r="BH114"/>
  <c r="BG114"/>
  <c r="BF114"/>
  <c r="X114"/>
  <c r="V114"/>
  <c r="T114"/>
  <c r="P114"/>
  <c r="BI111"/>
  <c r="BH111"/>
  <c r="BG111"/>
  <c r="BF111"/>
  <c r="X111"/>
  <c r="V111"/>
  <c r="T111"/>
  <c r="P111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2"/>
  <c r="BH102"/>
  <c r="BG102"/>
  <c r="BF102"/>
  <c r="X102"/>
  <c r="V102"/>
  <c r="T102"/>
  <c r="P102"/>
  <c r="BI99"/>
  <c r="BH99"/>
  <c r="BG99"/>
  <c r="BF99"/>
  <c r="X99"/>
  <c r="V99"/>
  <c r="T99"/>
  <c r="P99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1"/>
  <c r="F81"/>
  <c r="F79"/>
  <c r="E77"/>
  <c r="J56"/>
  <c r="F56"/>
  <c r="F54"/>
  <c r="E52"/>
  <c r="J24"/>
  <c r="E24"/>
  <c r="J82"/>
  <c r="J23"/>
  <c r="J18"/>
  <c r="E18"/>
  <c r="F82"/>
  <c r="J17"/>
  <c r="J12"/>
  <c r="J79"/>
  <c r="E7"/>
  <c r="E75"/>
  <c i="2" r="K39"/>
  <c r="K38"/>
  <c i="1" r="BA55"/>
  <c i="2" r="K37"/>
  <c i="1" r="AZ55"/>
  <c i="2" r="BI91"/>
  <c r="BH91"/>
  <c r="BG91"/>
  <c r="BF91"/>
  <c r="X91"/>
  <c r="V91"/>
  <c r="T91"/>
  <c r="P91"/>
  <c r="BI90"/>
  <c r="BH90"/>
  <c r="BG90"/>
  <c r="BF90"/>
  <c r="X90"/>
  <c r="V90"/>
  <c r="T90"/>
  <c r="P90"/>
  <c r="BI87"/>
  <c r="BH87"/>
  <c r="BG87"/>
  <c r="BF87"/>
  <c r="X87"/>
  <c r="X86"/>
  <c r="V87"/>
  <c r="V86"/>
  <c r="T87"/>
  <c r="T86"/>
  <c r="P87"/>
  <c r="J80"/>
  <c r="F80"/>
  <c r="F78"/>
  <c r="E76"/>
  <c r="J56"/>
  <c r="F56"/>
  <c r="F54"/>
  <c r="E52"/>
  <c r="J24"/>
  <c r="E24"/>
  <c r="J81"/>
  <c r="J23"/>
  <c r="J18"/>
  <c r="E18"/>
  <c r="F57"/>
  <c r="J17"/>
  <c r="J12"/>
  <c r="J54"/>
  <c r="E7"/>
  <c r="E74"/>
  <c i="1" r="L50"/>
  <c r="AM50"/>
  <c r="AM49"/>
  <c r="L49"/>
  <c r="AM47"/>
  <c r="L47"/>
  <c r="L45"/>
  <c r="L44"/>
  <c i="2" r="R87"/>
  <c r="K91"/>
  <c r="BE91"/>
  <c i="3" r="R133"/>
  <c r="Q122"/>
  <c r="R99"/>
  <c r="Q152"/>
  <c r="Q137"/>
  <c r="R152"/>
  <c r="Q131"/>
  <c r="Q183"/>
  <c r="R168"/>
  <c r="R126"/>
  <c r="Q105"/>
  <c r="R183"/>
  <c r="R164"/>
  <c r="Q139"/>
  <c r="Q135"/>
  <c r="K183"/>
  <c r="BE183"/>
  <c r="K171"/>
  <c r="BE171"/>
  <c r="BK148"/>
  <c r="BK126"/>
  <c r="BK168"/>
  <c r="BK150"/>
  <c r="K124"/>
  <c r="BE124"/>
  <c r="K97"/>
  <c r="BE97"/>
  <c r="BK102"/>
  <c i="2" r="R90"/>
  <c r="BK90"/>
  <c i="3" r="R131"/>
  <c r="R111"/>
  <c r="R94"/>
  <c r="R139"/>
  <c r="Q99"/>
  <c r="R156"/>
  <c r="R141"/>
  <c r="R105"/>
  <c r="R171"/>
  <c r="Q148"/>
  <c r="Q120"/>
  <c r="R97"/>
  <c r="Q171"/>
  <c r="Q150"/>
  <c r="R122"/>
  <c r="BK179"/>
  <c r="K164"/>
  <c r="BE164"/>
  <c r="BK143"/>
  <c r="K133"/>
  <c r="BE133"/>
  <c r="BK111"/>
  <c r="BK152"/>
  <c r="K131"/>
  <c r="BE131"/>
  <c r="K120"/>
  <c r="BE120"/>
  <c r="K91"/>
  <c r="BE91"/>
  <c i="2" r="Q91"/>
  <c r="Q87"/>
  <c i="3" r="R135"/>
  <c r="R128"/>
  <c r="R102"/>
  <c r="R161"/>
  <c r="R117"/>
  <c r="Q94"/>
  <c r="R143"/>
  <c r="Q114"/>
  <c r="Q164"/>
  <c r="Q133"/>
  <c r="Q111"/>
  <c r="Q179"/>
  <c r="Q158"/>
  <c r="R137"/>
  <c r="Q128"/>
  <c r="R88"/>
  <c r="BK156"/>
  <c r="BK139"/>
  <c r="BK114"/>
  <c r="K161"/>
  <c r="BE161"/>
  <c r="BK141"/>
  <c r="BK117"/>
  <c r="K105"/>
  <c r="BE105"/>
  <c r="K88"/>
  <c r="BE88"/>
  <c i="2" r="Q90"/>
  <c r="K87"/>
  <c r="BE87"/>
  <c i="3" r="Q126"/>
  <c r="Q175"/>
  <c r="Q143"/>
  <c r="Q88"/>
  <c r="R148"/>
  <c r="R108"/>
  <c r="R178"/>
  <c r="R158"/>
  <c r="R124"/>
  <c r="Q102"/>
  <c r="Q178"/>
  <c r="Q161"/>
  <c r="Q146"/>
  <c r="R91"/>
  <c r="K178"/>
  <c r="BE178"/>
  <c r="K158"/>
  <c r="BE158"/>
  <c r="K135"/>
  <c r="BE135"/>
  <c r="K99"/>
  <c r="BE99"/>
  <c r="BK128"/>
  <c r="K94"/>
  <c r="BE94"/>
  <c i="2" r="R91"/>
  <c i="1" r="AU54"/>
  <c i="3" r="R120"/>
  <c r="Q108"/>
  <c r="R146"/>
  <c r="R114"/>
  <c r="R175"/>
  <c r="R150"/>
  <c r="Q124"/>
  <c r="Q97"/>
  <c r="R179"/>
  <c r="Q141"/>
  <c r="Q117"/>
  <c r="Q91"/>
  <c r="Q168"/>
  <c r="Q156"/>
  <c r="BK135"/>
  <c r="BK175"/>
  <c r="K137"/>
  <c r="BE137"/>
  <c r="K108"/>
  <c r="BE108"/>
  <c r="K146"/>
  <c r="BE146"/>
  <c r="BK122"/>
  <c i="2" l="1" r="Q89"/>
  <c r="I64"/>
  <c r="X89"/>
  <c r="X85"/>
  <c r="X84"/>
  <c i="3" r="V87"/>
  <c i="2" r="R89"/>
  <c r="J64"/>
  <c i="3" r="X87"/>
  <c r="T174"/>
  <c i="2" r="V89"/>
  <c r="V85"/>
  <c r="V84"/>
  <c i="3" r="T87"/>
  <c r="T86"/>
  <c r="T85"/>
  <c i="1" r="AW56"/>
  <c i="3" r="R87"/>
  <c r="J63"/>
  <c r="Q174"/>
  <c r="I64"/>
  <c i="2" r="T89"/>
  <c r="T85"/>
  <c r="T84"/>
  <c i="1" r="AW55"/>
  <c i="3" r="Q87"/>
  <c r="I63"/>
  <c r="V174"/>
  <c r="X174"/>
  <c r="R174"/>
  <c r="J64"/>
  <c i="2" r="Q86"/>
  <c r="Q85"/>
  <c r="Q84"/>
  <c r="I61"/>
  <c r="K30"/>
  <c i="1" r="AS55"/>
  <c i="2" r="R86"/>
  <c r="J63"/>
  <c i="3" r="Q182"/>
  <c r="I65"/>
  <c r="R182"/>
  <c r="J65"/>
  <c r="J54"/>
  <c r="J57"/>
  <c r="E50"/>
  <c r="F57"/>
  <c i="2" r="E50"/>
  <c r="J57"/>
  <c r="J78"/>
  <c r="F81"/>
  <c r="F38"/>
  <c i="1" r="BE55"/>
  <c i="2" r="F39"/>
  <c i="1" r="BF55"/>
  <c i="3" r="K156"/>
  <c r="BE156"/>
  <c r="K128"/>
  <c r="BE128"/>
  <c r="K168"/>
  <c r="BE168"/>
  <c r="BK120"/>
  <c r="BK97"/>
  <c r="BK105"/>
  <c r="K111"/>
  <c r="BE111"/>
  <c r="K117"/>
  <c r="BE117"/>
  <c r="K126"/>
  <c r="BE126"/>
  <c r="K141"/>
  <c r="BE141"/>
  <c r="K152"/>
  <c r="BE152"/>
  <c r="BK158"/>
  <c r="BK88"/>
  <c r="K143"/>
  <c r="BE143"/>
  <c r="BK171"/>
  <c r="K102"/>
  <c r="BE102"/>
  <c r="K114"/>
  <c r="BE114"/>
  <c r="BK137"/>
  <c r="BK124"/>
  <c r="BK146"/>
  <c i="2" r="K36"/>
  <c i="1" r="AY55"/>
  <c i="3" r="F36"/>
  <c i="1" r="BC56"/>
  <c i="3" r="BK133"/>
  <c r="BK91"/>
  <c r="BK108"/>
  <c r="K122"/>
  <c r="BE122"/>
  <c r="K150"/>
  <c r="BE150"/>
  <c r="BK99"/>
  <c r="F39"/>
  <c i="1" r="BF56"/>
  <c i="2" r="BK91"/>
  <c r="BK89"/>
  <c r="K89"/>
  <c r="K64"/>
  <c r="F36"/>
  <c i="1" r="BC55"/>
  <c i="3" r="F38"/>
  <c i="1" r="BE56"/>
  <c i="3" r="F37"/>
  <c i="1" r="BD56"/>
  <c i="2" r="F37"/>
  <c i="1" r="BD55"/>
  <c i="2" r="K90"/>
  <c r="BE90"/>
  <c r="F35"/>
  <c i="1" r="BB55"/>
  <c i="2" r="BK87"/>
  <c r="BK86"/>
  <c r="K86"/>
  <c r="K63"/>
  <c i="3" r="BK178"/>
  <c r="BK174"/>
  <c r="K174"/>
  <c r="K64"/>
  <c r="K148"/>
  <c r="BE148"/>
  <c r="K175"/>
  <c r="BE175"/>
  <c r="BK131"/>
  <c r="K36"/>
  <c i="1" r="AY56"/>
  <c i="3" r="BK161"/>
  <c r="K139"/>
  <c r="BE139"/>
  <c r="K179"/>
  <c r="BE179"/>
  <c r="BK94"/>
  <c r="BK183"/>
  <c r="BK182"/>
  <c r="K182"/>
  <c r="K65"/>
  <c r="BK164"/>
  <c l="1" r="V86"/>
  <c r="V85"/>
  <c r="X86"/>
  <c r="X85"/>
  <c i="2" r="I63"/>
  <c r="R85"/>
  <c r="J62"/>
  <c i="3" r="Q86"/>
  <c r="Q85"/>
  <c r="I61"/>
  <c r="K30"/>
  <c i="1" r="AS56"/>
  <c i="3" r="R86"/>
  <c r="R85"/>
  <c r="J61"/>
  <c r="K31"/>
  <c i="1" r="AT56"/>
  <c i="2" r="BK85"/>
  <c r="K85"/>
  <c r="K62"/>
  <c r="I62"/>
  <c i="3" r="BK87"/>
  <c r="BK86"/>
  <c r="K86"/>
  <c r="K62"/>
  <c i="1" r="AS54"/>
  <c r="BF54"/>
  <c r="W33"/>
  <c r="BD54"/>
  <c r="W31"/>
  <c i="3" r="F35"/>
  <c i="1" r="BB56"/>
  <c r="BB54"/>
  <c r="W29"/>
  <c i="2" r="K35"/>
  <c i="1" r="AX55"/>
  <c r="AV55"/>
  <c r="BE54"/>
  <c r="W32"/>
  <c i="3" r="K35"/>
  <c i="1" r="AX56"/>
  <c r="AV56"/>
  <c r="AW54"/>
  <c r="BC54"/>
  <c r="W30"/>
  <c i="2" l="1" r="R84"/>
  <c r="J61"/>
  <c r="K31"/>
  <c i="1" r="AT55"/>
  <c i="3" r="J62"/>
  <c i="2" r="BK84"/>
  <c r="K84"/>
  <c i="3" r="I62"/>
  <c r="BK85"/>
  <c r="K85"/>
  <c r="K87"/>
  <c r="K63"/>
  <c i="1" r="AT54"/>
  <c r="AZ54"/>
  <c r="AY54"/>
  <c r="AK30"/>
  <c i="2" r="K32"/>
  <c i="1" r="AG55"/>
  <c i="3" r="K32"/>
  <c i="1" r="AG56"/>
  <c r="AX54"/>
  <c r="AK29"/>
  <c r="BA54"/>
  <c i="3" l="1" r="K41"/>
  <c i="2" r="K41"/>
  <c i="3" r="K61"/>
  <c i="2" r="K61"/>
  <c i="1" r="AN55"/>
  <c r="AN56"/>
  <c r="AG54"/>
  <c r="AK26"/>
  <c r="AK35"/>
  <c r="AV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<sst xmlns="http://schemas.openxmlformats.org/spreadsheetml/2006/main">
  <si>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</si>
  <si>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</si>
  <si>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</si>
  <si>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</si>
  <si>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</si>
  <si>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</si>
  <si>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{8ea01440-8cce-4d32-b9be-18ca0e87ace2}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</si>
  <si>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</si>
  <si>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</si>
  <si>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</si>
  <si>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</si>
  <si>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</si>
  <si>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</si>
  <si>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</si>
  <si>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770/20-2-O1</t>
  </si>
  <si>
    <t>Stavba:</t>
  </si>
  <si>
    <t>Výsadba biokoridoru LBK 1060/1062 v k.ú. Pavlovice u Jestřebí_OPRAVA_1</t>
  </si>
  <si>
    <t>KSO:</t>
  </si>
  <si>
    <t/>
  </si>
  <si>
    <t>CC-CZ:</t>
  </si>
  <si>
    <t>Místo:</t>
  </si>
  <si>
    <t xml:space="preserve"> </t>
  </si>
  <si>
    <t>Datum:</t>
  </si>
  <si>
    <t>16. 8. 2024</t>
  </si>
  <si>
    <t>Zadavatel:</t>
  </si>
  <si>
    <t>IČ:</t>
  </si>
  <si>
    <t>01312774</t>
  </si>
  <si>
    <t>Státní pozemkový úřad</t>
  </si>
  <si>
    <t>DIČ:</t>
  </si>
  <si>
    <t>CZ01312774</t>
  </si>
  <si>
    <t>Zhotovitel:</t>
  </si>
  <si>
    <t>Projektant:</t>
  </si>
  <si>
    <t>64939511</t>
  </si>
  <si>
    <t>NDCon s.r.o.</t>
  </si>
  <si>
    <t>CZ64939511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</si>
  <si>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</si>
  <si>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</si>
  <si>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</si>
  <si>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</si>
  <si>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</si>
  <si>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</si>
  <si>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</si>
  <si>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</si>
  <si>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</si>
  <si>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</si>
  <si>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</si>
  <si>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</si>
  <si>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</si>
  <si>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</si>
  <si>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</si>
  <si>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</si>
  <si>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</si>
  <si>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</si>
  <si>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</si>
  <si>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</si>
  <si>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</si>
  <si>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</si>
  <si>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</si>
  <si>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</si>
  <si>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</si>
  <si>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</si>
  <si>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</si>
  <si>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</si>
  <si>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</si>
  <si>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</si>
  <si>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</si>
  <si>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</si>
  <si>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</si>
  <si>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</si>
  <si>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</si>
  <si>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</si>
  <si>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</si>
  <si>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</si>
  <si>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</si>
  <si>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</si>
  <si>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</si>
  <si>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</si>
  <si>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</si>
  <si>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</si>
  <si>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770/20-0</t>
  </si>
  <si>
    <t>Vedlejší a ostatní rozpočtové náklady</t>
  </si>
  <si>
    <t>STA</t>
  </si>
  <si>
    <t>1</t>
  </si>
  <si>
    <t>{15f31a5f-cac7-4806-a84a-1361ad6122ea}</t>
  </si>
  <si>
    <t>2</t>
  </si>
  <si>
    <t>770/20-1</t>
  </si>
  <si>
    <t>SO 801 Biokoridor</t>
  </si>
  <si>
    <t>{da6c0083-9467-4286-ab7b-beb4383e08b9}</t>
  </si>
  <si>
    <t>KRYCÍ LIST SOUPISU PRACÍ</t>
  </si>
  <si>
    <t>Objekt:</t>
  </si>
  <si>
    <t>770/20-0 - Vedlejší a ostatní rozpočtové náklady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</si>
  <si>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</si>
  <si>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</si>
  <si>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</si>
  <si>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</si>
  <si>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</si>
  <si>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</si>
  <si>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</si>
  <si>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</si>
  <si>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</si>
  <si>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</si>
  <si>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</si>
  <si>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</si>
  <si>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</si>
  <si>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</si>
  <si>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</si>
  <si>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</si>
  <si>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</si>
  <si>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</si>
  <si>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</si>
  <si>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</si>
  <si>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</si>
  <si>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</si>
  <si>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</si>
  <si>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</si>
  <si>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</si>
  <si>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</si>
  <si>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</si>
  <si>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</si>
  <si>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</si>
  <si>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</si>
  <si>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</si>
  <si>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</si>
  <si>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</si>
  <si>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</si>
  <si>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</si>
  <si>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</si>
  <si>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</si>
  <si>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</si>
  <si>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…</t>
  </si>
  <si>
    <t>1024</t>
  </si>
  <si>
    <t>-1230695191</t>
  </si>
  <si>
    <t>P</t>
  </si>
  <si>
    <t>Poznámka k položce:_x000d_
Před zahájením realizace stavby</t>
  </si>
  <si>
    <t>VRN3</t>
  </si>
  <si>
    <t>Zařízení staveniště</t>
  </si>
  <si>
    <t>032002000</t>
  </si>
  <si>
    <t>Vybavení staveniště</t>
  </si>
  <si>
    <t>ks</t>
  </si>
  <si>
    <t>CS ÚRS 2020 02</t>
  </si>
  <si>
    <t>1209812317</t>
  </si>
  <si>
    <t>3</t>
  </si>
  <si>
    <t>034503000</t>
  </si>
  <si>
    <t>Informační tabule na staveništi</t>
  </si>
  <si>
    <t>667679329</t>
  </si>
  <si>
    <t>Poznámka k položce:_x000d_
velikosti A3</t>
  </si>
  <si>
    <t>kere</t>
  </si>
  <si>
    <t>kus</t>
  </si>
  <si>
    <t>6517</t>
  </si>
  <si>
    <t>stromy</t>
  </si>
  <si>
    <t>101</t>
  </si>
  <si>
    <t>voda</t>
  </si>
  <si>
    <t>m3</t>
  </si>
  <si>
    <t>75,27</t>
  </si>
  <si>
    <t>770/20-1 - SO 801 Biokoridor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</si>
  <si>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</si>
  <si>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</si>
  <si>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</si>
  <si>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</si>
  <si>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HSV</t>
  </si>
  <si>
    <t>Práce a dodávky HSV</t>
  </si>
  <si>
    <t>Zemní práce</t>
  </si>
  <si>
    <t>181451311</t>
  </si>
  <si>
    <t>Založení trávníku strojně výsevem včetně utažení na ploše v rovině nebo na svahu do 1:5</t>
  </si>
  <si>
    <t>m2</t>
  </si>
  <si>
    <t>CS ÚRS 2024 01</t>
  </si>
  <si>
    <t>4</t>
  </si>
  <si>
    <t>1788267644</t>
  </si>
  <si>
    <t>Online PSC</t>
  </si>
  <si>
    <t>https://podminky.urs.cz/item/CS_URS_2024_01/181451311</t>
  </si>
  <si>
    <t>VV</t>
  </si>
  <si>
    <t>16310</t>
  </si>
  <si>
    <t>M</t>
  </si>
  <si>
    <t>00572472</t>
  </si>
  <si>
    <t>osivo směs travní krajinná-rovinná</t>
  </si>
  <si>
    <t>kg</t>
  </si>
  <si>
    <t>8</t>
  </si>
  <si>
    <t>-1862218235</t>
  </si>
  <si>
    <t>Poznámka k položce:_x000d_
travní směs pro mezofytní louky, nabízející například Planta naturalis</t>
  </si>
  <si>
    <t>16310*0,002</t>
  </si>
  <si>
    <t>183101221</t>
  </si>
  <si>
    <t>Hloubení jamek pro vysazování rostlin v zemině skupiny 1 až 4 s výměnou půdy z 50% v rovině nebo na svahu do 1:5, objemu přes 0,40 do 1,00 m3</t>
  </si>
  <si>
    <t>1665214527</t>
  </si>
  <si>
    <t>https://podminky.urs.cz/item/CS_URS_2024_01/183101221</t>
  </si>
  <si>
    <t>10321100</t>
  </si>
  <si>
    <t>zahradní substrát pro výsadbu VL</t>
  </si>
  <si>
    <t>-1398365331</t>
  </si>
  <si>
    <t>101*0,5</t>
  </si>
  <si>
    <t>183105114</t>
  </si>
  <si>
    <t>Hloubení jamek pro vysazování rostlin v zemině skupiny 1 až 4 bez výměny půdy na svahu přes 1:2 do 1:1, objemu přes 0,05 do 0,125 m3</t>
  </si>
  <si>
    <t>1577949737</t>
  </si>
  <si>
    <t>https://podminky.urs.cz/item/CS_URS_2024_01/183105114</t>
  </si>
  <si>
    <t>6</t>
  </si>
  <si>
    <t>183403151</t>
  </si>
  <si>
    <t>Obdělání půdy smykováním v rovině nebo na svahu do 1:5</t>
  </si>
  <si>
    <t>-712883827</t>
  </si>
  <si>
    <t>https://podminky.urs.cz/item/CS_URS_2024_01/183403151</t>
  </si>
  <si>
    <t>7</t>
  </si>
  <si>
    <t>183403152</t>
  </si>
  <si>
    <t>Obdělání půdy vláčením v rovině nebo na svahu do 1:5</t>
  </si>
  <si>
    <t>1839931961</t>
  </si>
  <si>
    <t>https://podminky.urs.cz/item/CS_URS_2024_01/183403152</t>
  </si>
  <si>
    <t>183403161</t>
  </si>
  <si>
    <t>Obdělání půdy válením v rovině nebo na svahu do 1:5</t>
  </si>
  <si>
    <t>-972375702</t>
  </si>
  <si>
    <t>https://podminky.urs.cz/item/CS_URS_2024_01/183403161</t>
  </si>
  <si>
    <t>9</t>
  </si>
  <si>
    <t>183551013</t>
  </si>
  <si>
    <t>Úprava zemědělské půdy - podmítka pluhem na ploše jednotlivě do 5 ha, o sklonu do 5°</t>
  </si>
  <si>
    <t>ha</t>
  </si>
  <si>
    <t>-1221106692</t>
  </si>
  <si>
    <t>https://podminky.urs.cz/item/CS_URS_2024_01/183551013</t>
  </si>
  <si>
    <t>16310/10000</t>
  </si>
  <si>
    <t>10</t>
  </si>
  <si>
    <t>183551313</t>
  </si>
  <si>
    <t>Úprava zemědělské půdy - orba střední, hl. do 0,24 m, na ploše jednotlivě do 5 ha, o sklonu do 5°</t>
  </si>
  <si>
    <t>-239386831</t>
  </si>
  <si>
    <t>https://podminky.urs.cz/item/CS_URS_2024_01/183551313</t>
  </si>
  <si>
    <t>11</t>
  </si>
  <si>
    <t>184102211</t>
  </si>
  <si>
    <t>Výsadba keře bez balu do předem vyhloubené jamky se zalitím v rovině nebo na svahu do 1:5 výšky do 1 m v terénu</t>
  </si>
  <si>
    <t>-152999314</t>
  </si>
  <si>
    <t>https://podminky.urs.cz/item/CS_URS_2024_01/184102211</t>
  </si>
  <si>
    <t>1700+1700+1417+1700</t>
  </si>
  <si>
    <t>02650R14</t>
  </si>
  <si>
    <t>Hloh obecný (Crataegus laevigata)</t>
  </si>
  <si>
    <t>182955309</t>
  </si>
  <si>
    <t>1700</t>
  </si>
  <si>
    <t>13</t>
  </si>
  <si>
    <t>02650R13</t>
  </si>
  <si>
    <t>Bez černý (Sambucus nigra)</t>
  </si>
  <si>
    <t>1862548285</t>
  </si>
  <si>
    <t>1417</t>
  </si>
  <si>
    <t>14</t>
  </si>
  <si>
    <t>02650R15</t>
  </si>
  <si>
    <t>Ptačí zob obecný (Ligustrum vulgare)</t>
  </si>
  <si>
    <t>-1587979393</t>
  </si>
  <si>
    <t>15</t>
  </si>
  <si>
    <t>02650R16</t>
  </si>
  <si>
    <t>Růže šípková (Rosa canina)</t>
  </si>
  <si>
    <t>259136731</t>
  </si>
  <si>
    <t>16</t>
  </si>
  <si>
    <t>184201111</t>
  </si>
  <si>
    <t>Výsadba stromů bez balu do předem vyhloubené jamky se zalitím v rovině nebo na svahu do 1:5, při výšce kmene do 1,8 m</t>
  </si>
  <si>
    <t>1904642076</t>
  </si>
  <si>
    <t>https://podminky.urs.cz/item/CS_URS_2024_01/184201111</t>
  </si>
  <si>
    <t>27+14+14+15+17+14</t>
  </si>
  <si>
    <t>17</t>
  </si>
  <si>
    <t>02650R6</t>
  </si>
  <si>
    <t>Dub letní /Quercus robur/, výsadba mimo lesní pozemek</t>
  </si>
  <si>
    <t>-1193109852</t>
  </si>
  <si>
    <t>27</t>
  </si>
  <si>
    <t>18</t>
  </si>
  <si>
    <t>02650R1</t>
  </si>
  <si>
    <t>Třešeň ptačí /Prunus avium/, výsadba mimo lesní pozemek</t>
  </si>
  <si>
    <t>-1055939760</t>
  </si>
  <si>
    <t>19</t>
  </si>
  <si>
    <t>02650R3</t>
  </si>
  <si>
    <t>Slivoň švestka /Prunus domestica/, výsadba mimo lesní pozemek</t>
  </si>
  <si>
    <t>883214059</t>
  </si>
  <si>
    <t>20</t>
  </si>
  <si>
    <t>49950R4</t>
  </si>
  <si>
    <t>Slivoň mirabelka /Prunus domestica subsp. syriaca/, výsadba mimo lesní pozemek</t>
  </si>
  <si>
    <t>562568913</t>
  </si>
  <si>
    <t>02650R5</t>
  </si>
  <si>
    <t>Jeřáb ptačí /Sorbus aucuparia/, výsadba mimo lesní pozemek</t>
  </si>
  <si>
    <t>1029894674</t>
  </si>
  <si>
    <t>22</t>
  </si>
  <si>
    <t>02650R8</t>
  </si>
  <si>
    <t>Lípa srdčitá /Tilia cordata/, výsadba mimo lesní pozemek</t>
  </si>
  <si>
    <t>-971797878</t>
  </si>
  <si>
    <t>23</t>
  </si>
  <si>
    <t>184215133</t>
  </si>
  <si>
    <t>Ukotvení dřeviny kůly v rovině nebo na svahu do 1:5 třemi kůly, délky přes 2 do 3 m</t>
  </si>
  <si>
    <t>582254654</t>
  </si>
  <si>
    <t>https://podminky.urs.cz/item/CS_URS_2024_01/184215133</t>
  </si>
  <si>
    <t>24</t>
  </si>
  <si>
    <t>605912550</t>
  </si>
  <si>
    <t>kůl vyvazovací dřevěný impregnovaný D 8cm dl 2,5m</t>
  </si>
  <si>
    <t>1062847012</t>
  </si>
  <si>
    <t>101*3</t>
  </si>
  <si>
    <t>25</t>
  </si>
  <si>
    <t>605912550-1</t>
  </si>
  <si>
    <t>Vyvazovací příčka, půlkuláč</t>
  </si>
  <si>
    <t>1179083503</t>
  </si>
  <si>
    <t>26</t>
  </si>
  <si>
    <t>605912550-2</t>
  </si>
  <si>
    <t>Vyvazovací popruh</t>
  </si>
  <si>
    <t>-2074994426</t>
  </si>
  <si>
    <t>184816111</t>
  </si>
  <si>
    <t>Hnojení sazenic průmyslovými hnojivy v množství do 0,25 kg k jedné sazenici</t>
  </si>
  <si>
    <t>-2058634828</t>
  </si>
  <si>
    <t>https://podminky.urs.cz/item/CS_URS_2024_01/184816111</t>
  </si>
  <si>
    <t>101+6517</t>
  </si>
  <si>
    <t>stromy+keře</t>
  </si>
  <si>
    <t>28</t>
  </si>
  <si>
    <t>2519115R</t>
  </si>
  <si>
    <t>mykorhizní přípravek</t>
  </si>
  <si>
    <t>-112970092</t>
  </si>
  <si>
    <t>334,475</t>
  </si>
  <si>
    <t>29</t>
  </si>
  <si>
    <t>18491142R</t>
  </si>
  <si>
    <t>Mulčování výsadbových jamek senem nebo slámou tl. do 0,1 m v rovině a svahu do 1:5</t>
  </si>
  <si>
    <t>339641112</t>
  </si>
  <si>
    <t>30</t>
  </si>
  <si>
    <t>10391100R</t>
  </si>
  <si>
    <t xml:space="preserve">mulč VL - seno/sláma
</t>
  </si>
  <si>
    <t>2036106268</t>
  </si>
  <si>
    <t xml:space="preserve">Poznámka k položce:_x000d_
malý balík 40 x 50 x 60 cm = 0,12 m3 (hutný stav) x 5 = 0,6 m3 (nakypření) </t>
  </si>
  <si>
    <t>340"počet jamek*plocha * vrstva mulče</t>
  </si>
  <si>
    <t>31</t>
  </si>
  <si>
    <t>185804311</t>
  </si>
  <si>
    <t>Zalití rostlin vodou plochy záhonů jednotlivě do 20 m2</t>
  </si>
  <si>
    <t>1066239365</t>
  </si>
  <si>
    <t>https://podminky.urs.cz/item/CS_URS_2024_01/185804311</t>
  </si>
  <si>
    <t>Poznámka k položce:_x000d_
stromy - min. 50 l
keře - min. 10 l</t>
  </si>
  <si>
    <t>101*0,1 + 6517*0,01</t>
  </si>
  <si>
    <t>32</t>
  </si>
  <si>
    <t>185851121</t>
  </si>
  <si>
    <t>Dovoz vody pro zálivku rostlin na vzdálenost do 1000 m</t>
  </si>
  <si>
    <t>-757260535</t>
  </si>
  <si>
    <t>https://podminky.urs.cz/item/CS_URS_2024_01/185851121</t>
  </si>
  <si>
    <t>33</t>
  </si>
  <si>
    <t>185851129</t>
  </si>
  <si>
    <t>Dovoz vody pro zálivku rostlin Příplatek k ceně za každých dalších i započatých 1000 m</t>
  </si>
  <si>
    <t>-56769817</t>
  </si>
  <si>
    <t>https://podminky.urs.cz/item/CS_URS_2024_01/185851129</t>
  </si>
  <si>
    <t>voda*9</t>
  </si>
  <si>
    <t>Svislé a kompletní konstrukce</t>
  </si>
  <si>
    <t>34</t>
  </si>
  <si>
    <t>348951251</t>
  </si>
  <si>
    <t>Osazení oplocení lesních kultur včetně dřevěných kůlů průměru do 120 mm, v osové vzdálenosti 3 m (dodávka řeziva ve specifikaci) v oplocení výšky do 1,5 m s drátěným pletivem</t>
  </si>
  <si>
    <t>m</t>
  </si>
  <si>
    <t>-87821859</t>
  </si>
  <si>
    <t>https://podminky.urs.cz/item/CS_URS_2024_01/348951251</t>
  </si>
  <si>
    <t xml:space="preserve">Poznámka k položce:_x000d_
Biokoridor je umístěn na dvou parcelách, každá část bude tedy oplocena samostatně, tzn., že součástí každé oplocenky budou 2 brány. </t>
  </si>
  <si>
    <t>35</t>
  </si>
  <si>
    <t>05213011</t>
  </si>
  <si>
    <t>výřezy tyčové</t>
  </si>
  <si>
    <t>-792187856</t>
  </si>
  <si>
    <t>36</t>
  </si>
  <si>
    <t>348101320</t>
  </si>
  <si>
    <t>Osazení vrat a vrátek k oplocení na sloupky dřevěné, plochy jednotlivě přes 2 do 4 m2</t>
  </si>
  <si>
    <t>1075574407</t>
  </si>
  <si>
    <t xml:space="preserve">Poznámka k položce:_x000d_
velikost brány 3,0 x 1,5 m z lesnického pletiva + dřevěný rám
</t>
  </si>
  <si>
    <t>998</t>
  </si>
  <si>
    <t>Přesun hmot</t>
  </si>
  <si>
    <t>37</t>
  </si>
  <si>
    <t>998231311</t>
  </si>
  <si>
    <t>Přesun hmot pro sadovnické a krajinářské úpravy strojně dopravní vzdálenost do 5000 m</t>
  </si>
  <si>
    <t>t</t>
  </si>
  <si>
    <t>1019422326</t>
  </si>
  <si>
    <t>https://podminky.urs.cz/item/CS_URS_2024_01/998231311</t>
  </si>
  <si>
    <t>SEZNAM FIGUR</t>
  </si>
  <si>
    <t>Výměra</t>
  </si>
  <si>
    <t>Použití figury:</t>
  </si>
  <si>
    <t>trava</t>
  </si>
  <si>
    <t>6869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</si>
</sst>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1451311" TargetMode="External" /><Relationship Id="rId2" Type="http://schemas.openxmlformats.org/officeDocument/2006/relationships/hyperlink" Target="https://podminky.urs.cz/item/CS_URS_2024_01/183101221" TargetMode="External" /><Relationship Id="rId3" Type="http://schemas.openxmlformats.org/officeDocument/2006/relationships/hyperlink" Target="https://podminky.urs.cz/item/CS_URS_2024_01/183105114" TargetMode="External" /><Relationship Id="rId4" Type="http://schemas.openxmlformats.org/officeDocument/2006/relationships/hyperlink" Target="https://podminky.urs.cz/item/CS_URS_2024_01/183403151" TargetMode="External" /><Relationship Id="rId5" Type="http://schemas.openxmlformats.org/officeDocument/2006/relationships/hyperlink" Target="https://podminky.urs.cz/item/CS_URS_2024_01/183403152" TargetMode="External" /><Relationship Id="rId6" Type="http://schemas.openxmlformats.org/officeDocument/2006/relationships/hyperlink" Target="https://podminky.urs.cz/item/CS_URS_2024_01/183403161" TargetMode="External" /><Relationship Id="rId7" Type="http://schemas.openxmlformats.org/officeDocument/2006/relationships/hyperlink" Target="https://podminky.urs.cz/item/CS_URS_2024_01/183551013" TargetMode="External" /><Relationship Id="rId8" Type="http://schemas.openxmlformats.org/officeDocument/2006/relationships/hyperlink" Target="https://podminky.urs.cz/item/CS_URS_2024_01/183551313" TargetMode="External" /><Relationship Id="rId9" Type="http://schemas.openxmlformats.org/officeDocument/2006/relationships/hyperlink" Target="https://podminky.urs.cz/item/CS_URS_2024_01/184102211" TargetMode="External" /><Relationship Id="rId10" Type="http://schemas.openxmlformats.org/officeDocument/2006/relationships/hyperlink" Target="https://podminky.urs.cz/item/CS_URS_2024_01/184201111" TargetMode="External" /><Relationship Id="rId11" Type="http://schemas.openxmlformats.org/officeDocument/2006/relationships/hyperlink" Target="https://podminky.urs.cz/item/CS_URS_2024_01/184215133" TargetMode="External" /><Relationship Id="rId12" Type="http://schemas.openxmlformats.org/officeDocument/2006/relationships/hyperlink" Target="https://podminky.urs.cz/item/CS_URS_2024_01/184816111" TargetMode="External" /><Relationship Id="rId13" Type="http://schemas.openxmlformats.org/officeDocument/2006/relationships/hyperlink" Target="https://podminky.urs.cz/item/CS_URS_2024_01/185804311" TargetMode="External" /><Relationship Id="rId14" Type="http://schemas.openxmlformats.org/officeDocument/2006/relationships/hyperlink" Target="https://podminky.urs.cz/item/CS_URS_2024_01/185851121" TargetMode="External" /><Relationship Id="rId15" Type="http://schemas.openxmlformats.org/officeDocument/2006/relationships/hyperlink" Target="https://podminky.urs.cz/item/CS_URS_2024_01/185851129" TargetMode="External" /><Relationship Id="rId16" Type="http://schemas.openxmlformats.org/officeDocument/2006/relationships/hyperlink" Target="https://podminky.urs.cz/item/CS_URS_2024_01/348951251" TargetMode="External" /><Relationship Id="rId17" Type="http://schemas.openxmlformats.org/officeDocument/2006/relationships/hyperlink" Target="https://podminky.urs.cz/item/CS_URS_2024_01/998231311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S4" s="16" t="s">
        <v>12</v>
      </c>
    </row>
    <row r="5" s="1" customFormat="1" ht="12" customHeight="1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25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7</v>
      </c>
    </row>
    <row r="6" s="1" customFormat="1" ht="36.96" customHeight="1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27" t="s">
        <v>16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7</v>
      </c>
    </row>
    <row r="7" s="1" customFormat="1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5" t="s">
        <v>18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5" t="s">
        <v>18</v>
      </c>
      <c r="AO7" s="21"/>
      <c r="AP7" s="21"/>
      <c r="AQ7" s="21"/>
      <c r="AR7" s="19"/>
      <c r="BS7" s="16" t="s">
        <v>7</v>
      </c>
    </row>
    <row r="8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5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5" t="s">
        <v>23</v>
      </c>
      <c r="AO8" s="21"/>
      <c r="AP8" s="21"/>
      <c r="AQ8" s="21"/>
      <c r="AR8" s="19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7</v>
      </c>
    </row>
    <row r="10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5" t="s">
        <v>26</v>
      </c>
      <c r="AO10" s="21"/>
      <c r="AP10" s="21"/>
      <c r="AQ10" s="21"/>
      <c r="AR10" s="19"/>
      <c r="BS10" s="16" t="s">
        <v>7</v>
      </c>
    </row>
    <row r="11" s="1" customFormat="1" ht="18.48" customHeight="1">
      <c r="B11" s="20"/>
      <c r="C11" s="21"/>
      <c r="D11" s="21"/>
      <c r="E11" s="25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5" t="s">
        <v>29</v>
      </c>
      <c r="AO11" s="21"/>
      <c r="AP11" s="21"/>
      <c r="AQ11" s="21"/>
      <c r="AR11" s="19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7</v>
      </c>
    </row>
    <row r="13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25" t="s">
        <v>18</v>
      </c>
      <c r="AO13" s="21"/>
      <c r="AP13" s="21"/>
      <c r="AQ13" s="21"/>
      <c r="AR13" s="19"/>
      <c r="BS13" s="16" t="s">
        <v>7</v>
      </c>
    </row>
    <row r="14">
      <c r="B14" s="20"/>
      <c r="C14" s="21"/>
      <c r="D14" s="21"/>
      <c r="E14" s="25" t="s">
        <v>21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28</v>
      </c>
      <c r="AL14" s="21"/>
      <c r="AM14" s="21"/>
      <c r="AN14" s="25" t="s">
        <v>18</v>
      </c>
      <c r="AO14" s="21"/>
      <c r="AP14" s="21"/>
      <c r="AQ14" s="21"/>
      <c r="AR14" s="19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5" t="s">
        <v>32</v>
      </c>
      <c r="AO16" s="21"/>
      <c r="AP16" s="21"/>
      <c r="AQ16" s="21"/>
      <c r="AR16" s="19"/>
      <c r="BS16" s="16" t="s">
        <v>4</v>
      </c>
    </row>
    <row r="17" s="1" customFormat="1" ht="18.48" customHeight="1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5" t="s">
        <v>34</v>
      </c>
      <c r="AO17" s="21"/>
      <c r="AP17" s="21"/>
      <c r="AQ17" s="21"/>
      <c r="AR17" s="19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7</v>
      </c>
    </row>
    <row r="19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5" t="s">
        <v>18</v>
      </c>
      <c r="AO19" s="21"/>
      <c r="AP19" s="21"/>
      <c r="AQ19" s="21"/>
      <c r="AR19" s="19"/>
      <c r="BS19" s="16" t="s">
        <v>7</v>
      </c>
    </row>
    <row r="20" s="1" customFormat="1" ht="18.48" customHeight="1">
      <c r="B20" s="20"/>
      <c r="C20" s="21"/>
      <c r="D20" s="21"/>
      <c r="E20" s="25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5" t="s">
        <v>18</v>
      </c>
      <c r="AO20" s="21"/>
      <c r="AP20" s="21"/>
      <c r="AQ20" s="21"/>
      <c r="AR20" s="19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="1" customFormat="1" ht="47.25" customHeight="1">
      <c r="B23" s="20"/>
      <c r="C23" s="21"/>
      <c r="D23" s="21"/>
      <c r="E23" s="29" t="s">
        <v>37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="1" customFormat="1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2" customFormat="1" ht="25.92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ROUND(AG54,2)</f>
        <v>0</v>
      </c>
      <c r="AL26" s="35"/>
      <c r="AM26" s="35"/>
      <c r="AN26" s="35"/>
      <c r="AO26" s="35"/>
      <c r="AP26" s="33"/>
      <c r="AQ26" s="33"/>
      <c r="AR26" s="37"/>
      <c r="BG26" s="31"/>
    </row>
    <row r="27" s="2" customFormat="1" ht="6.96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7"/>
      <c r="BG27" s="31"/>
    </row>
    <row r="28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39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40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41</v>
      </c>
      <c r="AL28" s="38"/>
      <c r="AM28" s="38"/>
      <c r="AN28" s="38"/>
      <c r="AO28" s="38"/>
      <c r="AP28" s="33"/>
      <c r="AQ28" s="33"/>
      <c r="AR28" s="37"/>
      <c r="BG28" s="31"/>
    </row>
    <row r="29" s="3" customFormat="1" ht="14.4" customHeight="1">
      <c r="A29" s="3"/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41">
        <v>0.20999999999999999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2">
        <f>ROUND(BB54, 2)</f>
        <v>0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2">
        <f>ROUND(AX54, 2)</f>
        <v>0</v>
      </c>
      <c r="AL29" s="40"/>
      <c r="AM29" s="40"/>
      <c r="AN29" s="40"/>
      <c r="AO29" s="40"/>
      <c r="AP29" s="40"/>
      <c r="AQ29" s="40"/>
      <c r="AR29" s="43"/>
      <c r="BG29" s="3"/>
    </row>
    <row r="30" s="3" customFormat="1" ht="14.4" customHeight="1">
      <c r="A30" s="3"/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41">
        <v>0.12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2">
        <f>ROUND(BC54, 2)</f>
        <v>0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2">
        <f>ROUND(AY54, 2)</f>
        <v>0</v>
      </c>
      <c r="AL30" s="40"/>
      <c r="AM30" s="40"/>
      <c r="AN30" s="40"/>
      <c r="AO30" s="40"/>
      <c r="AP30" s="40"/>
      <c r="AQ30" s="40"/>
      <c r="AR30" s="43"/>
      <c r="BG30" s="3"/>
    </row>
    <row r="31" hidden="1" s="3" customFormat="1" ht="14.4" customHeight="1">
      <c r="A31" s="3"/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41">
        <v>0.20999999999999999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2">
        <f>ROUND(BD54, 2)</f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2">
        <v>0</v>
      </c>
      <c r="AL31" s="40"/>
      <c r="AM31" s="40"/>
      <c r="AN31" s="40"/>
      <c r="AO31" s="40"/>
      <c r="AP31" s="40"/>
      <c r="AQ31" s="40"/>
      <c r="AR31" s="43"/>
      <c r="BG31" s="3"/>
    </row>
    <row r="32" hidden="1" s="3" customFormat="1" ht="14.4" customHeight="1">
      <c r="A32" s="3"/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41">
        <v>0.12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2">
        <f>ROUND(BE54, 2)</f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2">
        <v>0</v>
      </c>
      <c r="AL32" s="40"/>
      <c r="AM32" s="40"/>
      <c r="AN32" s="40"/>
      <c r="AO32" s="40"/>
      <c r="AP32" s="40"/>
      <c r="AQ32" s="40"/>
      <c r="AR32" s="43"/>
      <c r="BG32" s="3"/>
    </row>
    <row r="33" hidden="1" s="3" customFormat="1" ht="14.4" customHeight="1">
      <c r="A33" s="3"/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41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2">
        <f>ROUND(BF54,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2">
        <v>0</v>
      </c>
      <c r="AL33" s="40"/>
      <c r="AM33" s="40"/>
      <c r="AN33" s="40"/>
      <c r="AO33" s="40"/>
      <c r="AP33" s="40"/>
      <c r="AQ33" s="40"/>
      <c r="AR33" s="43"/>
      <c r="BG33" s="3"/>
    </row>
    <row r="34" s="2" customFormat="1" ht="6.96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7"/>
      <c r="BG34" s="31"/>
    </row>
    <row r="35" s="2" customFormat="1" ht="25.92" customHeight="1">
      <c r="A35" s="31"/>
      <c r="B35" s="32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48" t="s">
        <v>50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7"/>
      <c r="BG35" s="31"/>
    </row>
    <row r="36" s="2" customFormat="1" ht="6.96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7"/>
      <c r="BG36" s="31"/>
    </row>
    <row r="37" s="2" customFormat="1" ht="6.96" customHeight="1">
      <c r="A37" s="3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7"/>
      <c r="BG37" s="31"/>
    </row>
    <row r="41" s="2" customFormat="1" ht="6.96" customHeight="1">
      <c r="A41" s="31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7"/>
      <c r="BG41" s="31"/>
    </row>
    <row r="42" s="2" customFormat="1" ht="24.96" customHeight="1">
      <c r="A42" s="31"/>
      <c r="B42" s="32"/>
      <c r="C42" s="22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7"/>
      <c r="BG42" s="31"/>
    </row>
    <row r="43" s="2" customFormat="1" ht="6.96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7"/>
      <c r="BG43" s="31"/>
    </row>
    <row r="44" s="4" customFormat="1" ht="12" customHeight="1">
      <c r="A44" s="4"/>
      <c r="B44" s="55"/>
      <c r="C44" s="28" t="s">
        <v>13</v>
      </c>
      <c r="D44" s="56"/>
      <c r="E44" s="56"/>
      <c r="F44" s="56"/>
      <c r="G44" s="56"/>
      <c r="H44" s="56"/>
      <c r="I44" s="56"/>
      <c r="J44" s="56"/>
      <c r="K44" s="56"/>
      <c r="L44" s="56" t="str">
        <f>K5</f>
        <v>770/20-2-O1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  <c r="BG44" s="4"/>
    </row>
    <row r="45" s="5" customFormat="1" ht="36.96" customHeight="1">
      <c r="A45" s="5"/>
      <c r="B45" s="58"/>
      <c r="C45" s="59" t="s">
        <v>15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Výsadba biokoridoru LBK 1060/1062 v k.ú. Pavlovice u Jestřebí_OPRAVA_1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  <c r="BG45" s="5"/>
    </row>
    <row r="46" s="2" customFormat="1" ht="6.96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7"/>
      <c r="BG46" s="31"/>
    </row>
    <row r="47" s="2" customFormat="1" ht="12" customHeight="1">
      <c r="A47" s="31"/>
      <c r="B47" s="32"/>
      <c r="C47" s="28" t="s">
        <v>20</v>
      </c>
      <c r="D47" s="33"/>
      <c r="E47" s="33"/>
      <c r="F47" s="33"/>
      <c r="G47" s="33"/>
      <c r="H47" s="33"/>
      <c r="I47" s="33"/>
      <c r="J47" s="33"/>
      <c r="K47" s="33"/>
      <c r="L47" s="63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22</v>
      </c>
      <c r="AJ47" s="33"/>
      <c r="AK47" s="33"/>
      <c r="AL47" s="33"/>
      <c r="AM47" s="64" t="str">
        <f>IF(AN8= "","",AN8)</f>
        <v>16. 8. 2024</v>
      </c>
      <c r="AN47" s="64"/>
      <c r="AO47" s="33"/>
      <c r="AP47" s="33"/>
      <c r="AQ47" s="33"/>
      <c r="AR47" s="37"/>
      <c r="BG47" s="31"/>
    </row>
    <row r="48" s="2" customFormat="1" ht="6.96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7"/>
      <c r="BG48" s="31"/>
    </row>
    <row r="49" s="2" customFormat="1" ht="15.15" customHeight="1">
      <c r="A49" s="31"/>
      <c r="B49" s="32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56" t="str">
        <f>IF(E11= "","",E11)</f>
        <v>Státní pozemkový úřad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65" t="str">
        <f>IF(E17="","",E17)</f>
        <v>NDCon s.r.o.</v>
      </c>
      <c r="AN49" s="56"/>
      <c r="AO49" s="56"/>
      <c r="AP49" s="56"/>
      <c r="AQ49" s="33"/>
      <c r="AR49" s="37"/>
      <c r="AS49" s="66" t="s">
        <v>52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9"/>
      <c r="BG49" s="31"/>
    </row>
    <row r="50" s="2" customFormat="1" ht="15.15" customHeight="1">
      <c r="A50" s="31"/>
      <c r="B50" s="32"/>
      <c r="C50" s="28" t="s">
        <v>30</v>
      </c>
      <c r="D50" s="33"/>
      <c r="E50" s="33"/>
      <c r="F50" s="33"/>
      <c r="G50" s="33"/>
      <c r="H50" s="33"/>
      <c r="I50" s="33"/>
      <c r="J50" s="33"/>
      <c r="K50" s="33"/>
      <c r="L50" s="56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35</v>
      </c>
      <c r="AJ50" s="33"/>
      <c r="AK50" s="33"/>
      <c r="AL50" s="33"/>
      <c r="AM50" s="65" t="str">
        <f>IF(E20="","",E20)</f>
        <v xml:space="preserve"> </v>
      </c>
      <c r="AN50" s="56"/>
      <c r="AO50" s="56"/>
      <c r="AP50" s="56"/>
      <c r="AQ50" s="33"/>
      <c r="AR50" s="37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3"/>
      <c r="BG50" s="31"/>
    </row>
    <row r="51" s="2" customFormat="1" ht="10.8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7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7"/>
      <c r="BG51" s="31"/>
    </row>
    <row r="52" s="2" customFormat="1" ht="29.28" customHeight="1">
      <c r="A52" s="31"/>
      <c r="B52" s="32"/>
      <c r="C52" s="78" t="s">
        <v>53</v>
      </c>
      <c r="D52" s="79"/>
      <c r="E52" s="79"/>
      <c r="F52" s="79"/>
      <c r="G52" s="79"/>
      <c r="H52" s="80"/>
      <c r="I52" s="81" t="s">
        <v>54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55</v>
      </c>
      <c r="AH52" s="79"/>
      <c r="AI52" s="79"/>
      <c r="AJ52" s="79"/>
      <c r="AK52" s="79"/>
      <c r="AL52" s="79"/>
      <c r="AM52" s="79"/>
      <c r="AN52" s="81" t="s">
        <v>56</v>
      </c>
      <c r="AO52" s="79"/>
      <c r="AP52" s="79"/>
      <c r="AQ52" s="83" t="s">
        <v>57</v>
      </c>
      <c r="AR52" s="37"/>
      <c r="AS52" s="84" t="s">
        <v>58</v>
      </c>
      <c r="AT52" s="85" t="s">
        <v>59</v>
      </c>
      <c r="AU52" s="85" t="s">
        <v>60</v>
      </c>
      <c r="AV52" s="85" t="s">
        <v>61</v>
      </c>
      <c r="AW52" s="85" t="s">
        <v>62</v>
      </c>
      <c r="AX52" s="85" t="s">
        <v>63</v>
      </c>
      <c r="AY52" s="85" t="s">
        <v>64</v>
      </c>
      <c r="AZ52" s="85" t="s">
        <v>65</v>
      </c>
      <c r="BA52" s="85" t="s">
        <v>66</v>
      </c>
      <c r="BB52" s="85" t="s">
        <v>67</v>
      </c>
      <c r="BC52" s="85" t="s">
        <v>68</v>
      </c>
      <c r="BD52" s="85" t="s">
        <v>69</v>
      </c>
      <c r="BE52" s="85" t="s">
        <v>70</v>
      </c>
      <c r="BF52" s="86" t="s">
        <v>71</v>
      </c>
      <c r="BG52" s="31"/>
    </row>
    <row r="53" s="2" customFormat="1" ht="10.8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7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9"/>
      <c r="BG53" s="31"/>
    </row>
    <row r="54" s="6" customFormat="1" ht="32.4" customHeight="1">
      <c r="A54" s="6"/>
      <c r="B54" s="90"/>
      <c r="C54" s="91" t="s">
        <v>72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ROUND(SUM(AG55:AG56),2)</f>
        <v>0</v>
      </c>
      <c r="AH54" s="93"/>
      <c r="AI54" s="93"/>
      <c r="AJ54" s="93"/>
      <c r="AK54" s="93"/>
      <c r="AL54" s="93"/>
      <c r="AM54" s="93"/>
      <c r="AN54" s="94">
        <f>SUM(AG54,AV54)</f>
        <v>0</v>
      </c>
      <c r="AO54" s="94"/>
      <c r="AP54" s="94"/>
      <c r="AQ54" s="95" t="s">
        <v>18</v>
      </c>
      <c r="AR54" s="96"/>
      <c r="AS54" s="97">
        <f>ROUND(SUM(AS55:AS56),2)</f>
        <v>0</v>
      </c>
      <c r="AT54" s="98">
        <f>ROUND(SUM(AT55:AT56),2)</f>
        <v>0</v>
      </c>
      <c r="AU54" s="99">
        <f>ROUND(SUM(AU55:AU56),2)</f>
        <v>0</v>
      </c>
      <c r="AV54" s="99">
        <f>ROUND(SUM(AX54:AY54),2)</f>
        <v>0</v>
      </c>
      <c r="AW54" s="100">
        <f>ROUND(SUM(AW55:AW56),5)</f>
        <v>0</v>
      </c>
      <c r="AX54" s="99">
        <f>ROUND(BB54*L29,2)</f>
        <v>0</v>
      </c>
      <c r="AY54" s="99">
        <f>ROUND(BC54*L30,2)</f>
        <v>0</v>
      </c>
      <c r="AZ54" s="99">
        <f>ROUND(BD54*L29,2)</f>
        <v>0</v>
      </c>
      <c r="BA54" s="99">
        <f>ROUND(BE54*L30,2)</f>
        <v>0</v>
      </c>
      <c r="BB54" s="99">
        <f>ROUND(SUM(BB55:BB56),2)</f>
        <v>0</v>
      </c>
      <c r="BC54" s="99">
        <f>ROUND(SUM(BC55:BC56),2)</f>
        <v>0</v>
      </c>
      <c r="BD54" s="99">
        <f>ROUND(SUM(BD55:BD56),2)</f>
        <v>0</v>
      </c>
      <c r="BE54" s="99">
        <f>ROUND(SUM(BE55:BE56),2)</f>
        <v>0</v>
      </c>
      <c r="BF54" s="101">
        <f>ROUND(SUM(BF55:BF56),2)</f>
        <v>0</v>
      </c>
      <c r="BG54" s="6"/>
      <c r="BS54" s="102" t="s">
        <v>73</v>
      </c>
      <c r="BT54" s="102" t="s">
        <v>74</v>
      </c>
      <c r="BU54" s="103" t="s">
        <v>75</v>
      </c>
      <c r="BV54" s="102" t="s">
        <v>76</v>
      </c>
      <c r="BW54" s="102" t="s">
        <v>6</v>
      </c>
      <c r="BX54" s="102" t="s">
        <v>77</v>
      </c>
      <c r="CL54" s="102" t="s">
        <v>18</v>
      </c>
    </row>
    <row r="55" s="7" customFormat="1" ht="16.5" customHeight="1">
      <c r="A55" s="104" t="s">
        <v>78</v>
      </c>
      <c r="B55" s="105"/>
      <c r="C55" s="106"/>
      <c r="D55" s="107" t="s">
        <v>79</v>
      </c>
      <c r="E55" s="107"/>
      <c r="F55" s="107"/>
      <c r="G55" s="107"/>
      <c r="H55" s="107"/>
      <c r="I55" s="108"/>
      <c r="J55" s="107" t="s">
        <v>80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'770-20-0 - Vedlejší a ost...'!K32</f>
        <v>0</v>
      </c>
      <c r="AH55" s="108"/>
      <c r="AI55" s="108"/>
      <c r="AJ55" s="108"/>
      <c r="AK55" s="108"/>
      <c r="AL55" s="108"/>
      <c r="AM55" s="108"/>
      <c r="AN55" s="109">
        <f>SUM(AG55,AV55)</f>
        <v>0</v>
      </c>
      <c r="AO55" s="108"/>
      <c r="AP55" s="108"/>
      <c r="AQ55" s="110" t="s">
        <v>81</v>
      </c>
      <c r="AR55" s="111"/>
      <c r="AS55" s="112">
        <f>'770-20-0 - Vedlejší a ost...'!K30</f>
        <v>0</v>
      </c>
      <c r="AT55" s="113">
        <f>'770-20-0 - Vedlejší a ost...'!K31</f>
        <v>0</v>
      </c>
      <c r="AU55" s="113">
        <v>0</v>
      </c>
      <c r="AV55" s="113">
        <f>ROUND(SUM(AX55:AY55),2)</f>
        <v>0</v>
      </c>
      <c r="AW55" s="114">
        <f>'770-20-0 - Vedlejší a ost...'!T84</f>
        <v>0</v>
      </c>
      <c r="AX55" s="113">
        <f>'770-20-0 - Vedlejší a ost...'!K35</f>
        <v>0</v>
      </c>
      <c r="AY55" s="113">
        <f>'770-20-0 - Vedlejší a ost...'!K36</f>
        <v>0</v>
      </c>
      <c r="AZ55" s="113">
        <f>'770-20-0 - Vedlejší a ost...'!K37</f>
        <v>0</v>
      </c>
      <c r="BA55" s="113">
        <f>'770-20-0 - Vedlejší a ost...'!K38</f>
        <v>0</v>
      </c>
      <c r="BB55" s="113">
        <f>'770-20-0 - Vedlejší a ost...'!F35</f>
        <v>0</v>
      </c>
      <c r="BC55" s="113">
        <f>'770-20-0 - Vedlejší a ost...'!F36</f>
        <v>0</v>
      </c>
      <c r="BD55" s="113">
        <f>'770-20-0 - Vedlejší a ost...'!F37</f>
        <v>0</v>
      </c>
      <c r="BE55" s="113">
        <f>'770-20-0 - Vedlejší a ost...'!F38</f>
        <v>0</v>
      </c>
      <c r="BF55" s="115">
        <f>'770-20-0 - Vedlejší a ost...'!F39</f>
        <v>0</v>
      </c>
      <c r="BG55" s="7"/>
      <c r="BT55" s="116" t="s">
        <v>82</v>
      </c>
      <c r="BV55" s="116" t="s">
        <v>76</v>
      </c>
      <c r="BW55" s="116" t="s">
        <v>83</v>
      </c>
      <c r="BX55" s="116" t="s">
        <v>6</v>
      </c>
      <c r="CL55" s="116" t="s">
        <v>18</v>
      </c>
      <c r="CM55" s="116" t="s">
        <v>84</v>
      </c>
    </row>
    <row r="56" s="7" customFormat="1" ht="16.5" customHeight="1">
      <c r="A56" s="104" t="s">
        <v>78</v>
      </c>
      <c r="B56" s="105"/>
      <c r="C56" s="106"/>
      <c r="D56" s="107" t="s">
        <v>85</v>
      </c>
      <c r="E56" s="107"/>
      <c r="F56" s="107"/>
      <c r="G56" s="107"/>
      <c r="H56" s="107"/>
      <c r="I56" s="108"/>
      <c r="J56" s="107" t="s">
        <v>86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'770-20-1 - SO 801 Biokoridor'!K32</f>
        <v>0</v>
      </c>
      <c r="AH56" s="108"/>
      <c r="AI56" s="108"/>
      <c r="AJ56" s="108"/>
      <c r="AK56" s="108"/>
      <c r="AL56" s="108"/>
      <c r="AM56" s="108"/>
      <c r="AN56" s="109">
        <f>SUM(AG56,AV56)</f>
        <v>0</v>
      </c>
      <c r="AO56" s="108"/>
      <c r="AP56" s="108"/>
      <c r="AQ56" s="110" t="s">
        <v>81</v>
      </c>
      <c r="AR56" s="111"/>
      <c r="AS56" s="117">
        <f>'770-20-1 - SO 801 Biokoridor'!K30</f>
        <v>0</v>
      </c>
      <c r="AT56" s="118">
        <f>'770-20-1 - SO 801 Biokoridor'!K31</f>
        <v>0</v>
      </c>
      <c r="AU56" s="118">
        <v>0</v>
      </c>
      <c r="AV56" s="118">
        <f>ROUND(SUM(AX56:AY56),2)</f>
        <v>0</v>
      </c>
      <c r="AW56" s="119">
        <f>'770-20-1 - SO 801 Biokoridor'!T85</f>
        <v>0</v>
      </c>
      <c r="AX56" s="118">
        <f>'770-20-1 - SO 801 Biokoridor'!K35</f>
        <v>0</v>
      </c>
      <c r="AY56" s="118">
        <f>'770-20-1 - SO 801 Biokoridor'!K36</f>
        <v>0</v>
      </c>
      <c r="AZ56" s="118">
        <f>'770-20-1 - SO 801 Biokoridor'!K37</f>
        <v>0</v>
      </c>
      <c r="BA56" s="118">
        <f>'770-20-1 - SO 801 Biokoridor'!K38</f>
        <v>0</v>
      </c>
      <c r="BB56" s="118">
        <f>'770-20-1 - SO 801 Biokoridor'!F35</f>
        <v>0</v>
      </c>
      <c r="BC56" s="118">
        <f>'770-20-1 - SO 801 Biokoridor'!F36</f>
        <v>0</v>
      </c>
      <c r="BD56" s="118">
        <f>'770-20-1 - SO 801 Biokoridor'!F37</f>
        <v>0</v>
      </c>
      <c r="BE56" s="118">
        <f>'770-20-1 - SO 801 Biokoridor'!F38</f>
        <v>0</v>
      </c>
      <c r="BF56" s="120">
        <f>'770-20-1 - SO 801 Biokoridor'!F39</f>
        <v>0</v>
      </c>
      <c r="BG56" s="7"/>
      <c r="BT56" s="116" t="s">
        <v>82</v>
      </c>
      <c r="BV56" s="116" t="s">
        <v>76</v>
      </c>
      <c r="BW56" s="116" t="s">
        <v>87</v>
      </c>
      <c r="BX56" s="116" t="s">
        <v>6</v>
      </c>
      <c r="CL56" s="116" t="s">
        <v>18</v>
      </c>
      <c r="CM56" s="116" t="s">
        <v>84</v>
      </c>
    </row>
    <row r="57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7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</row>
    <row r="58" s="2" customFormat="1" ht="6.96" customHeight="1">
      <c r="A58" s="3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37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</row>
  </sheetData>
  <sheetProtection sheet="1" formatColumns="0" formatRows="0" objects="1" scenarios="1" spinCount="100000" saltValue="UZIYr9emszJK/ZALynta1bMTxpQPVheIV5/fW6WGbFlE8j9urEGsBKk03LkV1lPfkQnz4jvjU7bf7TR3KbWnqg==" hashValue="51KLVx2OSYHf5Ynt3kUkHzzb8uMqHKcs91g0KlsnzwxUKfAK24YYBcDz13FhO2V1ZQzB45s2dpDXsK9FOG01mw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G2"/>
  </mergeCells>
  <hyperlinks>
    <hyperlink ref="A55" location="'770-20-0 - Vedlejší a ost...'!C2" display="/"/>
    <hyperlink ref="A56" location="'770-20-1 - SO 801 Biokoridor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83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9"/>
      <c r="AT3" s="16" t="s">
        <v>84</v>
      </c>
    </row>
    <row r="4" s="1" customFormat="1" ht="24.96" customHeight="1">
      <c r="B4" s="19"/>
      <c r="D4" s="123" t="s">
        <v>88</v>
      </c>
      <c r="M4" s="19"/>
      <c r="N4" s="124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25" t="s">
        <v>15</v>
      </c>
      <c r="M6" s="19"/>
    </row>
    <row r="7" s="1" customFormat="1" ht="16.5" customHeight="1">
      <c r="B7" s="19"/>
      <c r="E7" s="126" t="str">
        <f>'Rekapitulace stavby'!K6</f>
        <v>Výsadba biokoridoru LBK 1060/1062 v k.ú. Pavlovice u Jestřebí_OPRAVA_1</v>
      </c>
      <c r="F7" s="125"/>
      <c r="G7" s="125"/>
      <c r="H7" s="125"/>
      <c r="M7" s="19"/>
    </row>
    <row r="8" s="2" customFormat="1" ht="12" customHeight="1">
      <c r="A8" s="31"/>
      <c r="B8" s="37"/>
      <c r="C8" s="31"/>
      <c r="D8" s="125" t="s">
        <v>89</v>
      </c>
      <c r="E8" s="31"/>
      <c r="F8" s="31"/>
      <c r="G8" s="31"/>
      <c r="H8" s="31"/>
      <c r="I8" s="31"/>
      <c r="J8" s="31"/>
      <c r="K8" s="31"/>
      <c r="L8" s="31"/>
      <c r="M8" s="127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28" t="s">
        <v>90</v>
      </c>
      <c r="F9" s="31"/>
      <c r="G9" s="31"/>
      <c r="H9" s="31"/>
      <c r="I9" s="31"/>
      <c r="J9" s="31"/>
      <c r="K9" s="31"/>
      <c r="L9" s="31"/>
      <c r="M9" s="12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2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25" t="s">
        <v>17</v>
      </c>
      <c r="E11" s="31"/>
      <c r="F11" s="129" t="s">
        <v>18</v>
      </c>
      <c r="G11" s="31"/>
      <c r="H11" s="31"/>
      <c r="I11" s="125" t="s">
        <v>19</v>
      </c>
      <c r="J11" s="129" t="s">
        <v>18</v>
      </c>
      <c r="K11" s="31"/>
      <c r="L11" s="31"/>
      <c r="M11" s="12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25" t="s">
        <v>20</v>
      </c>
      <c r="E12" s="31"/>
      <c r="F12" s="129" t="s">
        <v>21</v>
      </c>
      <c r="G12" s="31"/>
      <c r="H12" s="31"/>
      <c r="I12" s="125" t="s">
        <v>22</v>
      </c>
      <c r="J12" s="130" t="str">
        <f>'Rekapitulace stavby'!AN8</f>
        <v>16. 8. 2024</v>
      </c>
      <c r="K12" s="31"/>
      <c r="L12" s="31"/>
      <c r="M12" s="12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12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25" t="s">
        <v>24</v>
      </c>
      <c r="E14" s="31"/>
      <c r="F14" s="31"/>
      <c r="G14" s="31"/>
      <c r="H14" s="31"/>
      <c r="I14" s="125" t="s">
        <v>25</v>
      </c>
      <c r="J14" s="129" t="s">
        <v>26</v>
      </c>
      <c r="K14" s="31"/>
      <c r="L14" s="31"/>
      <c r="M14" s="12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29" t="s">
        <v>27</v>
      </c>
      <c r="F15" s="31"/>
      <c r="G15" s="31"/>
      <c r="H15" s="31"/>
      <c r="I15" s="125" t="s">
        <v>28</v>
      </c>
      <c r="J15" s="129" t="s">
        <v>29</v>
      </c>
      <c r="K15" s="31"/>
      <c r="L15" s="31"/>
      <c r="M15" s="12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2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25" t="s">
        <v>30</v>
      </c>
      <c r="E17" s="31"/>
      <c r="F17" s="31"/>
      <c r="G17" s="31"/>
      <c r="H17" s="31"/>
      <c r="I17" s="125" t="s">
        <v>25</v>
      </c>
      <c r="J17" s="129" t="str">
        <f>'Rekapitulace stavby'!AN13</f>
        <v/>
      </c>
      <c r="K17" s="31"/>
      <c r="L17" s="31"/>
      <c r="M17" s="12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29" t="str">
        <f>'Rekapitulace stavby'!E14</f>
        <v xml:space="preserve"> </v>
      </c>
      <c r="F18" s="129"/>
      <c r="G18" s="129"/>
      <c r="H18" s="129"/>
      <c r="I18" s="125" t="s">
        <v>28</v>
      </c>
      <c r="J18" s="129" t="str">
        <f>'Rekapitulace stavby'!AN14</f>
        <v/>
      </c>
      <c r="K18" s="31"/>
      <c r="L18" s="31"/>
      <c r="M18" s="12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12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25" t="s">
        <v>31</v>
      </c>
      <c r="E20" s="31"/>
      <c r="F20" s="31"/>
      <c r="G20" s="31"/>
      <c r="H20" s="31"/>
      <c r="I20" s="125" t="s">
        <v>25</v>
      </c>
      <c r="J20" s="129" t="s">
        <v>32</v>
      </c>
      <c r="K20" s="31"/>
      <c r="L20" s="31"/>
      <c r="M20" s="12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29" t="s">
        <v>33</v>
      </c>
      <c r="F21" s="31"/>
      <c r="G21" s="31"/>
      <c r="H21" s="31"/>
      <c r="I21" s="125" t="s">
        <v>28</v>
      </c>
      <c r="J21" s="129" t="s">
        <v>34</v>
      </c>
      <c r="K21" s="31"/>
      <c r="L21" s="31"/>
      <c r="M21" s="12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12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25" t="s">
        <v>35</v>
      </c>
      <c r="E23" s="31"/>
      <c r="F23" s="31"/>
      <c r="G23" s="31"/>
      <c r="H23" s="31"/>
      <c r="I23" s="125" t="s">
        <v>25</v>
      </c>
      <c r="J23" s="129" t="str">
        <f>IF('Rekapitulace stavby'!AN19="","",'Rekapitulace stavby'!AN19)</f>
        <v/>
      </c>
      <c r="K23" s="31"/>
      <c r="L23" s="31"/>
      <c r="M23" s="12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29" t="str">
        <f>IF('Rekapitulace stavby'!E20="","",'Rekapitulace stavby'!E20)</f>
        <v xml:space="preserve"> </v>
      </c>
      <c r="F24" s="31"/>
      <c r="G24" s="31"/>
      <c r="H24" s="31"/>
      <c r="I24" s="125" t="s">
        <v>28</v>
      </c>
      <c r="J24" s="129" t="str">
        <f>IF('Rekapitulace stavby'!AN20="","",'Rekapitulace stavby'!AN20)</f>
        <v/>
      </c>
      <c r="K24" s="31"/>
      <c r="L24" s="31"/>
      <c r="M24" s="12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12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25" t="s">
        <v>36</v>
      </c>
      <c r="E26" s="31"/>
      <c r="F26" s="31"/>
      <c r="G26" s="31"/>
      <c r="H26" s="31"/>
      <c r="I26" s="31"/>
      <c r="J26" s="31"/>
      <c r="K26" s="31"/>
      <c r="L26" s="31"/>
      <c r="M26" s="12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31"/>
      <c r="B27" s="132"/>
      <c r="C27" s="131"/>
      <c r="D27" s="131"/>
      <c r="E27" s="133" t="s">
        <v>18</v>
      </c>
      <c r="F27" s="133"/>
      <c r="G27" s="133"/>
      <c r="H27" s="133"/>
      <c r="I27" s="131"/>
      <c r="J27" s="131"/>
      <c r="K27" s="131"/>
      <c r="L27" s="131"/>
      <c r="M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2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35"/>
      <c r="E29" s="135"/>
      <c r="F29" s="135"/>
      <c r="G29" s="135"/>
      <c r="H29" s="135"/>
      <c r="I29" s="135"/>
      <c r="J29" s="135"/>
      <c r="K29" s="135"/>
      <c r="L29" s="135"/>
      <c r="M29" s="12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>
      <c r="A30" s="31"/>
      <c r="B30" s="37"/>
      <c r="C30" s="31"/>
      <c r="D30" s="31"/>
      <c r="E30" s="125" t="s">
        <v>91</v>
      </c>
      <c r="F30" s="31"/>
      <c r="G30" s="31"/>
      <c r="H30" s="31"/>
      <c r="I30" s="31"/>
      <c r="J30" s="31"/>
      <c r="K30" s="136">
        <f>I61</f>
        <v>0</v>
      </c>
      <c r="L30" s="31"/>
      <c r="M30" s="12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>
      <c r="A31" s="31"/>
      <c r="B31" s="37"/>
      <c r="C31" s="31"/>
      <c r="D31" s="31"/>
      <c r="E31" s="125" t="s">
        <v>92</v>
      </c>
      <c r="F31" s="31"/>
      <c r="G31" s="31"/>
      <c r="H31" s="31"/>
      <c r="I31" s="31"/>
      <c r="J31" s="31"/>
      <c r="K31" s="136">
        <f>J61</f>
        <v>0</v>
      </c>
      <c r="L31" s="31"/>
      <c r="M31" s="12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7"/>
      <c r="C32" s="31"/>
      <c r="D32" s="137" t="s">
        <v>38</v>
      </c>
      <c r="E32" s="31"/>
      <c r="F32" s="31"/>
      <c r="G32" s="31"/>
      <c r="H32" s="31"/>
      <c r="I32" s="31"/>
      <c r="J32" s="31"/>
      <c r="K32" s="138">
        <f>ROUND(K84, 2)</f>
        <v>0</v>
      </c>
      <c r="L32" s="31"/>
      <c r="M32" s="12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7"/>
      <c r="C33" s="31"/>
      <c r="D33" s="135"/>
      <c r="E33" s="135"/>
      <c r="F33" s="135"/>
      <c r="G33" s="135"/>
      <c r="H33" s="135"/>
      <c r="I33" s="135"/>
      <c r="J33" s="135"/>
      <c r="K33" s="135"/>
      <c r="L33" s="135"/>
      <c r="M33" s="12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31"/>
      <c r="F34" s="139" t="s">
        <v>40</v>
      </c>
      <c r="G34" s="31"/>
      <c r="H34" s="31"/>
      <c r="I34" s="139" t="s">
        <v>39</v>
      </c>
      <c r="J34" s="31"/>
      <c r="K34" s="139" t="s">
        <v>41</v>
      </c>
      <c r="L34" s="31"/>
      <c r="M34" s="12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7"/>
      <c r="C35" s="31"/>
      <c r="D35" s="140" t="s">
        <v>42</v>
      </c>
      <c r="E35" s="125" t="s">
        <v>43</v>
      </c>
      <c r="F35" s="136">
        <f>ROUND((SUM(BE84:BE92)),  2)</f>
        <v>0</v>
      </c>
      <c r="G35" s="31"/>
      <c r="H35" s="31"/>
      <c r="I35" s="141">
        <v>0.20999999999999999</v>
      </c>
      <c r="J35" s="31"/>
      <c r="K35" s="136">
        <f>ROUND(((SUM(BE84:BE92))*I35),  2)</f>
        <v>0</v>
      </c>
      <c r="L35" s="31"/>
      <c r="M35" s="12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7"/>
      <c r="C36" s="31"/>
      <c r="D36" s="31"/>
      <c r="E36" s="125" t="s">
        <v>44</v>
      </c>
      <c r="F36" s="136">
        <f>ROUND((SUM(BF84:BF92)),  2)</f>
        <v>0</v>
      </c>
      <c r="G36" s="31"/>
      <c r="H36" s="31"/>
      <c r="I36" s="141">
        <v>0.12</v>
      </c>
      <c r="J36" s="31"/>
      <c r="K36" s="136">
        <f>ROUND(((SUM(BF84:BF92))*I36),  2)</f>
        <v>0</v>
      </c>
      <c r="L36" s="31"/>
      <c r="M36" s="12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25" t="s">
        <v>45</v>
      </c>
      <c r="F37" s="136">
        <f>ROUND((SUM(BG84:BG92)),  2)</f>
        <v>0</v>
      </c>
      <c r="G37" s="31"/>
      <c r="H37" s="31"/>
      <c r="I37" s="141">
        <v>0.20999999999999999</v>
      </c>
      <c r="J37" s="31"/>
      <c r="K37" s="136">
        <f>0</f>
        <v>0</v>
      </c>
      <c r="L37" s="31"/>
      <c r="M37" s="12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7"/>
      <c r="C38" s="31"/>
      <c r="D38" s="31"/>
      <c r="E38" s="125" t="s">
        <v>46</v>
      </c>
      <c r="F38" s="136">
        <f>ROUND((SUM(BH84:BH92)),  2)</f>
        <v>0</v>
      </c>
      <c r="G38" s="31"/>
      <c r="H38" s="31"/>
      <c r="I38" s="141">
        <v>0.12</v>
      </c>
      <c r="J38" s="31"/>
      <c r="K38" s="136">
        <f>0</f>
        <v>0</v>
      </c>
      <c r="L38" s="31"/>
      <c r="M38" s="12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7"/>
      <c r="C39" s="31"/>
      <c r="D39" s="31"/>
      <c r="E39" s="125" t="s">
        <v>47</v>
      </c>
      <c r="F39" s="136">
        <f>ROUND((SUM(BI84:BI92)),  2)</f>
        <v>0</v>
      </c>
      <c r="G39" s="31"/>
      <c r="H39" s="31"/>
      <c r="I39" s="141">
        <v>0</v>
      </c>
      <c r="J39" s="31"/>
      <c r="K39" s="136">
        <f>0</f>
        <v>0</v>
      </c>
      <c r="L39" s="31"/>
      <c r="M39" s="12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7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12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7"/>
      <c r="C41" s="142"/>
      <c r="D41" s="143" t="s">
        <v>48</v>
      </c>
      <c r="E41" s="144"/>
      <c r="F41" s="144"/>
      <c r="G41" s="145" t="s">
        <v>49</v>
      </c>
      <c r="H41" s="146" t="s">
        <v>50</v>
      </c>
      <c r="I41" s="144"/>
      <c r="J41" s="144"/>
      <c r="K41" s="147">
        <f>SUM(K32:K39)</f>
        <v>0</v>
      </c>
      <c r="L41" s="148"/>
      <c r="M41" s="12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149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2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hidden="1" s="2" customFormat="1" ht="6.96" customHeight="1">
      <c r="A46" s="31"/>
      <c r="B46" s="151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27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hidden="1" s="2" customFormat="1" ht="24.96" customHeight="1">
      <c r="A47" s="31"/>
      <c r="B47" s="32"/>
      <c r="C47" s="22" t="s">
        <v>93</v>
      </c>
      <c r="D47" s="33"/>
      <c r="E47" s="33"/>
      <c r="F47" s="33"/>
      <c r="G47" s="33"/>
      <c r="H47" s="33"/>
      <c r="I47" s="33"/>
      <c r="J47" s="33"/>
      <c r="K47" s="33"/>
      <c r="L47" s="33"/>
      <c r="M47" s="127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hidden="1" s="2" customFormat="1" ht="6.96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127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hidden="1" s="2" customFormat="1" ht="12" customHeight="1">
      <c r="A49" s="31"/>
      <c r="B49" s="32"/>
      <c r="C49" s="28" t="s">
        <v>15</v>
      </c>
      <c r="D49" s="33"/>
      <c r="E49" s="33"/>
      <c r="F49" s="33"/>
      <c r="G49" s="33"/>
      <c r="H49" s="33"/>
      <c r="I49" s="33"/>
      <c r="J49" s="33"/>
      <c r="K49" s="33"/>
      <c r="L49" s="33"/>
      <c r="M49" s="127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hidden="1" s="2" customFormat="1" ht="16.5" customHeight="1">
      <c r="A50" s="31"/>
      <c r="B50" s="32"/>
      <c r="C50" s="33"/>
      <c r="D50" s="33"/>
      <c r="E50" s="153" t="str">
        <f>E7</f>
        <v>Výsadba biokoridoru LBK 1060/1062 v k.ú. Pavlovice u Jestřebí_OPRAVA_1</v>
      </c>
      <c r="F50" s="28"/>
      <c r="G50" s="28"/>
      <c r="H50" s="28"/>
      <c r="I50" s="33"/>
      <c r="J50" s="33"/>
      <c r="K50" s="33"/>
      <c r="L50" s="33"/>
      <c r="M50" s="127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hidden="1" s="2" customFormat="1" ht="12" customHeight="1">
      <c r="A51" s="31"/>
      <c r="B51" s="32"/>
      <c r="C51" s="28" t="s">
        <v>89</v>
      </c>
      <c r="D51" s="33"/>
      <c r="E51" s="33"/>
      <c r="F51" s="33"/>
      <c r="G51" s="33"/>
      <c r="H51" s="33"/>
      <c r="I51" s="33"/>
      <c r="J51" s="33"/>
      <c r="K51" s="33"/>
      <c r="L51" s="33"/>
      <c r="M51" s="127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hidden="1" s="2" customFormat="1" ht="16.5" customHeight="1">
      <c r="A52" s="31"/>
      <c r="B52" s="32"/>
      <c r="C52" s="33"/>
      <c r="D52" s="33"/>
      <c r="E52" s="61" t="str">
        <f>E9</f>
        <v>770/20-0 - Vedlejší a ostatní rozpočtové náklady</v>
      </c>
      <c r="F52" s="33"/>
      <c r="G52" s="33"/>
      <c r="H52" s="33"/>
      <c r="I52" s="33"/>
      <c r="J52" s="33"/>
      <c r="K52" s="33"/>
      <c r="L52" s="33"/>
      <c r="M52" s="127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hidden="1" s="2" customFormat="1" ht="6.96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127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hidden="1" s="2" customFormat="1" ht="12" customHeight="1">
      <c r="A54" s="31"/>
      <c r="B54" s="32"/>
      <c r="C54" s="28" t="s">
        <v>20</v>
      </c>
      <c r="D54" s="33"/>
      <c r="E54" s="33"/>
      <c r="F54" s="25" t="str">
        <f>F12</f>
        <v xml:space="preserve"> </v>
      </c>
      <c r="G54" s="33"/>
      <c r="H54" s="33"/>
      <c r="I54" s="28" t="s">
        <v>22</v>
      </c>
      <c r="J54" s="64" t="str">
        <f>IF(J12="","",J12)</f>
        <v>16. 8. 2024</v>
      </c>
      <c r="K54" s="33"/>
      <c r="L54" s="33"/>
      <c r="M54" s="127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hidden="1" s="2" customFormat="1" ht="6.96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127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hidden="1" s="2" customFormat="1" ht="15.15" customHeight="1">
      <c r="A56" s="31"/>
      <c r="B56" s="32"/>
      <c r="C56" s="28" t="s">
        <v>24</v>
      </c>
      <c r="D56" s="33"/>
      <c r="E56" s="33"/>
      <c r="F56" s="25" t="str">
        <f>E15</f>
        <v>Státní pozemkový úřad</v>
      </c>
      <c r="G56" s="33"/>
      <c r="H56" s="33"/>
      <c r="I56" s="28" t="s">
        <v>31</v>
      </c>
      <c r="J56" s="29" t="str">
        <f>E21</f>
        <v>NDCon s.r.o.</v>
      </c>
      <c r="K56" s="33"/>
      <c r="L56" s="33"/>
      <c r="M56" s="127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hidden="1" s="2" customFormat="1" ht="15.15" customHeight="1">
      <c r="A57" s="31"/>
      <c r="B57" s="32"/>
      <c r="C57" s="28" t="s">
        <v>30</v>
      </c>
      <c r="D57" s="33"/>
      <c r="E57" s="33"/>
      <c r="F57" s="25" t="str">
        <f>IF(E18="","",E18)</f>
        <v xml:space="preserve"> </v>
      </c>
      <c r="G57" s="33"/>
      <c r="H57" s="33"/>
      <c r="I57" s="28" t="s">
        <v>35</v>
      </c>
      <c r="J57" s="29" t="str">
        <f>E24</f>
        <v xml:space="preserve"> </v>
      </c>
      <c r="K57" s="33"/>
      <c r="L57" s="33"/>
      <c r="M57" s="127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hidden="1" s="2" customFormat="1" ht="10.32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127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hidden="1" s="2" customFormat="1" ht="29.28" customHeight="1">
      <c r="A59" s="31"/>
      <c r="B59" s="32"/>
      <c r="C59" s="154" t="s">
        <v>94</v>
      </c>
      <c r="D59" s="155"/>
      <c r="E59" s="155"/>
      <c r="F59" s="155"/>
      <c r="G59" s="155"/>
      <c r="H59" s="155"/>
      <c r="I59" s="156" t="s">
        <v>95</v>
      </c>
      <c r="J59" s="156" t="s">
        <v>96</v>
      </c>
      <c r="K59" s="156" t="s">
        <v>97</v>
      </c>
      <c r="L59" s="155"/>
      <c r="M59" s="127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hidden="1" s="2" customFormat="1" ht="10.32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127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hidden="1" s="2" customFormat="1" ht="22.8" customHeight="1">
      <c r="A61" s="31"/>
      <c r="B61" s="32"/>
      <c r="C61" s="157" t="s">
        <v>72</v>
      </c>
      <c r="D61" s="33"/>
      <c r="E61" s="33"/>
      <c r="F61" s="33"/>
      <c r="G61" s="33"/>
      <c r="H61" s="33"/>
      <c r="I61" s="94">
        <f>Q84</f>
        <v>0</v>
      </c>
      <c r="J61" s="94">
        <f>R84</f>
        <v>0</v>
      </c>
      <c r="K61" s="94">
        <f>K84</f>
        <v>0</v>
      </c>
      <c r="L61" s="33"/>
      <c r="M61" s="12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6" t="s">
        <v>98</v>
      </c>
    </row>
    <row r="62" hidden="1" s="9" customFormat="1" ht="24.96" customHeight="1">
      <c r="A62" s="9"/>
      <c r="B62" s="158"/>
      <c r="C62" s="159"/>
      <c r="D62" s="160" t="s">
        <v>99</v>
      </c>
      <c r="E62" s="161"/>
      <c r="F62" s="161"/>
      <c r="G62" s="161"/>
      <c r="H62" s="161"/>
      <c r="I62" s="162">
        <f>Q85</f>
        <v>0</v>
      </c>
      <c r="J62" s="162">
        <f>R85</f>
        <v>0</v>
      </c>
      <c r="K62" s="162">
        <f>K85</f>
        <v>0</v>
      </c>
      <c r="L62" s="159"/>
      <c r="M62" s="16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64"/>
      <c r="C63" s="165"/>
      <c r="D63" s="166" t="s">
        <v>100</v>
      </c>
      <c r="E63" s="167"/>
      <c r="F63" s="167"/>
      <c r="G63" s="167"/>
      <c r="H63" s="167"/>
      <c r="I63" s="168">
        <f>Q86</f>
        <v>0</v>
      </c>
      <c r="J63" s="168">
        <f>R86</f>
        <v>0</v>
      </c>
      <c r="K63" s="168">
        <f>K86</f>
        <v>0</v>
      </c>
      <c r="L63" s="165"/>
      <c r="M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4"/>
      <c r="C64" s="165"/>
      <c r="D64" s="166" t="s">
        <v>101</v>
      </c>
      <c r="E64" s="167"/>
      <c r="F64" s="167"/>
      <c r="G64" s="167"/>
      <c r="H64" s="167"/>
      <c r="I64" s="168">
        <f>Q89</f>
        <v>0</v>
      </c>
      <c r="J64" s="168">
        <f>R89</f>
        <v>0</v>
      </c>
      <c r="K64" s="168">
        <f>K89</f>
        <v>0</v>
      </c>
      <c r="L64" s="165"/>
      <c r="M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1"/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12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 s="2" customFormat="1" ht="6.96" customHeight="1">
      <c r="A66" s="3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127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hidden="1"/>
    <row r="68" hidden="1"/>
    <row r="69" hidden="1"/>
    <row r="70" s="2" customFormat="1" ht="6.96" customHeight="1">
      <c r="A70" s="31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127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="2" customFormat="1" ht="24.96" customHeight="1">
      <c r="A71" s="31"/>
      <c r="B71" s="32"/>
      <c r="C71" s="22" t="s">
        <v>102</v>
      </c>
      <c r="D71" s="33"/>
      <c r="E71" s="33"/>
      <c r="F71" s="33"/>
      <c r="G71" s="33"/>
      <c r="H71" s="33"/>
      <c r="I71" s="33"/>
      <c r="J71" s="33"/>
      <c r="K71" s="33"/>
      <c r="L71" s="33"/>
      <c r="M71" s="127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="2" customFormat="1" ht="6.96" customHeight="1">
      <c r="A72" s="31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127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12" customHeight="1">
      <c r="A73" s="31"/>
      <c r="B73" s="32"/>
      <c r="C73" s="28" t="s">
        <v>15</v>
      </c>
      <c r="D73" s="33"/>
      <c r="E73" s="33"/>
      <c r="F73" s="33"/>
      <c r="G73" s="33"/>
      <c r="H73" s="33"/>
      <c r="I73" s="33"/>
      <c r="J73" s="33"/>
      <c r="K73" s="33"/>
      <c r="L73" s="33"/>
      <c r="M73" s="127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16.5" customHeight="1">
      <c r="A74" s="31"/>
      <c r="B74" s="32"/>
      <c r="C74" s="33"/>
      <c r="D74" s="33"/>
      <c r="E74" s="153" t="str">
        <f>E7</f>
        <v>Výsadba biokoridoru LBK 1060/1062 v k.ú. Pavlovice u Jestřebí_OPRAVA_1</v>
      </c>
      <c r="F74" s="28"/>
      <c r="G74" s="28"/>
      <c r="H74" s="28"/>
      <c r="I74" s="33"/>
      <c r="J74" s="33"/>
      <c r="K74" s="33"/>
      <c r="L74" s="33"/>
      <c r="M74" s="127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2" customHeight="1">
      <c r="A75" s="31"/>
      <c r="B75" s="32"/>
      <c r="C75" s="28" t="s">
        <v>89</v>
      </c>
      <c r="D75" s="33"/>
      <c r="E75" s="33"/>
      <c r="F75" s="33"/>
      <c r="G75" s="33"/>
      <c r="H75" s="33"/>
      <c r="I75" s="33"/>
      <c r="J75" s="33"/>
      <c r="K75" s="33"/>
      <c r="L75" s="33"/>
      <c r="M75" s="127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16.5" customHeight="1">
      <c r="A76" s="31"/>
      <c r="B76" s="32"/>
      <c r="C76" s="33"/>
      <c r="D76" s="33"/>
      <c r="E76" s="61" t="str">
        <f>E9</f>
        <v>770/20-0 - Vedlejší a ostatní rozpočtové náklady</v>
      </c>
      <c r="F76" s="33"/>
      <c r="G76" s="33"/>
      <c r="H76" s="33"/>
      <c r="I76" s="33"/>
      <c r="J76" s="33"/>
      <c r="K76" s="33"/>
      <c r="L76" s="33"/>
      <c r="M76" s="12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6.96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12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12" customHeight="1">
      <c r="A78" s="31"/>
      <c r="B78" s="32"/>
      <c r="C78" s="28" t="s">
        <v>20</v>
      </c>
      <c r="D78" s="33"/>
      <c r="E78" s="33"/>
      <c r="F78" s="25" t="str">
        <f>F12</f>
        <v xml:space="preserve"> </v>
      </c>
      <c r="G78" s="33"/>
      <c r="H78" s="33"/>
      <c r="I78" s="28" t="s">
        <v>22</v>
      </c>
      <c r="J78" s="64" t="str">
        <f>IF(J12="","",J12)</f>
        <v>16. 8. 2024</v>
      </c>
      <c r="K78" s="33"/>
      <c r="L78" s="33"/>
      <c r="M78" s="127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6.96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127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2" customFormat="1" ht="15.15" customHeight="1">
      <c r="A80" s="31"/>
      <c r="B80" s="32"/>
      <c r="C80" s="28" t="s">
        <v>24</v>
      </c>
      <c r="D80" s="33"/>
      <c r="E80" s="33"/>
      <c r="F80" s="25" t="str">
        <f>E15</f>
        <v>Státní pozemkový úřad</v>
      </c>
      <c r="G80" s="33"/>
      <c r="H80" s="33"/>
      <c r="I80" s="28" t="s">
        <v>31</v>
      </c>
      <c r="J80" s="29" t="str">
        <f>E21</f>
        <v>NDCon s.r.o.</v>
      </c>
      <c r="K80" s="33"/>
      <c r="L80" s="33"/>
      <c r="M80" s="127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="2" customFormat="1" ht="15.15" customHeight="1">
      <c r="A81" s="31"/>
      <c r="B81" s="32"/>
      <c r="C81" s="28" t="s">
        <v>30</v>
      </c>
      <c r="D81" s="33"/>
      <c r="E81" s="33"/>
      <c r="F81" s="25" t="str">
        <f>IF(E18="","",E18)</f>
        <v xml:space="preserve"> </v>
      </c>
      <c r="G81" s="33"/>
      <c r="H81" s="33"/>
      <c r="I81" s="28" t="s">
        <v>35</v>
      </c>
      <c r="J81" s="29" t="str">
        <f>E24</f>
        <v xml:space="preserve"> </v>
      </c>
      <c r="K81" s="33"/>
      <c r="L81" s="33"/>
      <c r="M81" s="12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10.32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12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11" customFormat="1" ht="29.28" customHeight="1">
      <c r="A83" s="170"/>
      <c r="B83" s="171"/>
      <c r="C83" s="172" t="s">
        <v>103</v>
      </c>
      <c r="D83" s="173" t="s">
        <v>57</v>
      </c>
      <c r="E83" s="173" t="s">
        <v>53</v>
      </c>
      <c r="F83" s="173" t="s">
        <v>54</v>
      </c>
      <c r="G83" s="173" t="s">
        <v>104</v>
      </c>
      <c r="H83" s="173" t="s">
        <v>105</v>
      </c>
      <c r="I83" s="173" t="s">
        <v>106</v>
      </c>
      <c r="J83" s="173" t="s">
        <v>107</v>
      </c>
      <c r="K83" s="173" t="s">
        <v>97</v>
      </c>
      <c r="L83" s="174" t="s">
        <v>108</v>
      </c>
      <c r="M83" s="175"/>
      <c r="N83" s="84" t="s">
        <v>18</v>
      </c>
      <c r="O83" s="85" t="s">
        <v>42</v>
      </c>
      <c r="P83" s="85" t="s">
        <v>109</v>
      </c>
      <c r="Q83" s="85" t="s">
        <v>110</v>
      </c>
      <c r="R83" s="85" t="s">
        <v>111</v>
      </c>
      <c r="S83" s="85" t="s">
        <v>112</v>
      </c>
      <c r="T83" s="85" t="s">
        <v>113</v>
      </c>
      <c r="U83" s="85" t="s">
        <v>114</v>
      </c>
      <c r="V83" s="85" t="s">
        <v>115</v>
      </c>
      <c r="W83" s="85" t="s">
        <v>116</v>
      </c>
      <c r="X83" s="85" t="s">
        <v>117</v>
      </c>
      <c r="Y83" s="86" t="s">
        <v>118</v>
      </c>
      <c r="Z83" s="170"/>
      <c r="AA83" s="170"/>
      <c r="AB83" s="170"/>
      <c r="AC83" s="170"/>
      <c r="AD83" s="170"/>
      <c r="AE83" s="170"/>
    </row>
    <row r="84" s="2" customFormat="1" ht="22.8" customHeight="1">
      <c r="A84" s="31"/>
      <c r="B84" s="32"/>
      <c r="C84" s="91" t="s">
        <v>119</v>
      </c>
      <c r="D84" s="33"/>
      <c r="E84" s="33"/>
      <c r="F84" s="33"/>
      <c r="G84" s="33"/>
      <c r="H84" s="33"/>
      <c r="I84" s="33"/>
      <c r="J84" s="33"/>
      <c r="K84" s="176">
        <f>BK84</f>
        <v>0</v>
      </c>
      <c r="L84" s="33"/>
      <c r="M84" s="37"/>
      <c r="N84" s="87"/>
      <c r="O84" s="177"/>
      <c r="P84" s="88"/>
      <c r="Q84" s="178">
        <f>Q85</f>
        <v>0</v>
      </c>
      <c r="R84" s="178">
        <f>R85</f>
        <v>0</v>
      </c>
      <c r="S84" s="88"/>
      <c r="T84" s="179">
        <f>T85</f>
        <v>0</v>
      </c>
      <c r="U84" s="88"/>
      <c r="V84" s="179">
        <f>V85</f>
        <v>0</v>
      </c>
      <c r="W84" s="88"/>
      <c r="X84" s="179">
        <f>X85</f>
        <v>0</v>
      </c>
      <c r="Y84" s="89"/>
      <c r="Z84" s="31"/>
      <c r="AA84" s="31"/>
      <c r="AB84" s="31"/>
      <c r="AC84" s="31"/>
      <c r="AD84" s="31"/>
      <c r="AE84" s="31"/>
      <c r="AT84" s="16" t="s">
        <v>73</v>
      </c>
      <c r="AU84" s="16" t="s">
        <v>98</v>
      </c>
      <c r="BK84" s="180">
        <f>BK85</f>
        <v>0</v>
      </c>
    </row>
    <row r="85" s="12" customFormat="1" ht="25.92" customHeight="1">
      <c r="A85" s="12"/>
      <c r="B85" s="181"/>
      <c r="C85" s="182"/>
      <c r="D85" s="183" t="s">
        <v>73</v>
      </c>
      <c r="E85" s="184" t="s">
        <v>120</v>
      </c>
      <c r="F85" s="184" t="s">
        <v>121</v>
      </c>
      <c r="G85" s="182"/>
      <c r="H85" s="182"/>
      <c r="I85" s="182"/>
      <c r="J85" s="182"/>
      <c r="K85" s="185">
        <f>BK85</f>
        <v>0</v>
      </c>
      <c r="L85" s="182"/>
      <c r="M85" s="186"/>
      <c r="N85" s="187"/>
      <c r="O85" s="188"/>
      <c r="P85" s="188"/>
      <c r="Q85" s="189">
        <f>Q86+Q89</f>
        <v>0</v>
      </c>
      <c r="R85" s="189">
        <f>R86+R89</f>
        <v>0</v>
      </c>
      <c r="S85" s="188"/>
      <c r="T85" s="190">
        <f>T86+T89</f>
        <v>0</v>
      </c>
      <c r="U85" s="188"/>
      <c r="V85" s="190">
        <f>V86+V89</f>
        <v>0</v>
      </c>
      <c r="W85" s="188"/>
      <c r="X85" s="190">
        <f>X86+X89</f>
        <v>0</v>
      </c>
      <c r="Y85" s="191"/>
      <c r="Z85" s="12"/>
      <c r="AA85" s="12"/>
      <c r="AB85" s="12"/>
      <c r="AC85" s="12"/>
      <c r="AD85" s="12"/>
      <c r="AE85" s="12"/>
      <c r="AR85" s="192" t="s">
        <v>122</v>
      </c>
      <c r="AT85" s="193" t="s">
        <v>73</v>
      </c>
      <c r="AU85" s="193" t="s">
        <v>74</v>
      </c>
      <c r="AY85" s="192" t="s">
        <v>123</v>
      </c>
      <c r="BK85" s="194">
        <f>BK86+BK89</f>
        <v>0</v>
      </c>
    </row>
    <row r="86" s="12" customFormat="1" ht="22.8" customHeight="1">
      <c r="A86" s="12"/>
      <c r="B86" s="181"/>
      <c r="C86" s="182"/>
      <c r="D86" s="183" t="s">
        <v>73</v>
      </c>
      <c r="E86" s="195" t="s">
        <v>124</v>
      </c>
      <c r="F86" s="195" t="s">
        <v>125</v>
      </c>
      <c r="G86" s="182"/>
      <c r="H86" s="182"/>
      <c r="I86" s="182"/>
      <c r="J86" s="182"/>
      <c r="K86" s="196">
        <f>BK86</f>
        <v>0</v>
      </c>
      <c r="L86" s="182"/>
      <c r="M86" s="186"/>
      <c r="N86" s="187"/>
      <c r="O86" s="188"/>
      <c r="P86" s="188"/>
      <c r="Q86" s="189">
        <f>SUM(Q87:Q88)</f>
        <v>0</v>
      </c>
      <c r="R86" s="189">
        <f>SUM(R87:R88)</f>
        <v>0</v>
      </c>
      <c r="S86" s="188"/>
      <c r="T86" s="190">
        <f>SUM(T87:T88)</f>
        <v>0</v>
      </c>
      <c r="U86" s="188"/>
      <c r="V86" s="190">
        <f>SUM(V87:V88)</f>
        <v>0</v>
      </c>
      <c r="W86" s="188"/>
      <c r="X86" s="190">
        <f>SUM(X87:X88)</f>
        <v>0</v>
      </c>
      <c r="Y86" s="191"/>
      <c r="Z86" s="12"/>
      <c r="AA86" s="12"/>
      <c r="AB86" s="12"/>
      <c r="AC86" s="12"/>
      <c r="AD86" s="12"/>
      <c r="AE86" s="12"/>
      <c r="AR86" s="192" t="s">
        <v>122</v>
      </c>
      <c r="AT86" s="193" t="s">
        <v>73</v>
      </c>
      <c r="AU86" s="193" t="s">
        <v>82</v>
      </c>
      <c r="AY86" s="192" t="s">
        <v>123</v>
      </c>
      <c r="BK86" s="194">
        <f>SUM(BK87:BK88)</f>
        <v>0</v>
      </c>
    </row>
    <row r="87" s="2" customFormat="1" ht="16.5" customHeight="1">
      <c r="A87" s="31"/>
      <c r="B87" s="32"/>
      <c r="C87" s="197" t="s">
        <v>82</v>
      </c>
      <c r="D87" s="197" t="s">
        <v>126</v>
      </c>
      <c r="E87" s="198" t="s">
        <v>127</v>
      </c>
      <c r="F87" s="199" t="s">
        <v>128</v>
      </c>
      <c r="G87" s="200" t="s">
        <v>129</v>
      </c>
      <c r="H87" s="201">
        <v>1</v>
      </c>
      <c r="I87" s="202">
        <v>0</v>
      </c>
      <c r="J87" s="202">
        <v>0</v>
      </c>
      <c r="K87" s="202">
        <f>ROUND(P87*H87,2)</f>
        <v>0</v>
      </c>
      <c r="L87" s="199" t="s">
        <v>18</v>
      </c>
      <c r="M87" s="37"/>
      <c r="N87" s="203" t="s">
        <v>18</v>
      </c>
      <c r="O87" s="204" t="s">
        <v>43</v>
      </c>
      <c r="P87" s="205">
        <f>I87+J87</f>
        <v>0</v>
      </c>
      <c r="Q87" s="205">
        <f>ROUND(I87*H87,2)</f>
        <v>0</v>
      </c>
      <c r="R87" s="205">
        <f>ROUND(J87*H87,2)</f>
        <v>0</v>
      </c>
      <c r="S87" s="206">
        <v>0</v>
      </c>
      <c r="T87" s="206">
        <f>S87*H87</f>
        <v>0</v>
      </c>
      <c r="U87" s="206">
        <v>0</v>
      </c>
      <c r="V87" s="206">
        <f>U87*H87</f>
        <v>0</v>
      </c>
      <c r="W87" s="206">
        <v>0</v>
      </c>
      <c r="X87" s="206">
        <f>W87*H87</f>
        <v>0</v>
      </c>
      <c r="Y87" s="207" t="s">
        <v>18</v>
      </c>
      <c r="Z87" s="31"/>
      <c r="AA87" s="31"/>
      <c r="AB87" s="31"/>
      <c r="AC87" s="31"/>
      <c r="AD87" s="31"/>
      <c r="AE87" s="31"/>
      <c r="AR87" s="208" t="s">
        <v>130</v>
      </c>
      <c r="AT87" s="208" t="s">
        <v>126</v>
      </c>
      <c r="AU87" s="208" t="s">
        <v>84</v>
      </c>
      <c r="AY87" s="16" t="s">
        <v>123</v>
      </c>
      <c r="BE87" s="209">
        <f>IF(O87="základní",K87,0)</f>
        <v>0</v>
      </c>
      <c r="BF87" s="209">
        <f>IF(O87="snížená",K87,0)</f>
        <v>0</v>
      </c>
      <c r="BG87" s="209">
        <f>IF(O87="zákl. přenesená",K87,0)</f>
        <v>0</v>
      </c>
      <c r="BH87" s="209">
        <f>IF(O87="sníž. přenesená",K87,0)</f>
        <v>0</v>
      </c>
      <c r="BI87" s="209">
        <f>IF(O87="nulová",K87,0)</f>
        <v>0</v>
      </c>
      <c r="BJ87" s="16" t="s">
        <v>82</v>
      </c>
      <c r="BK87" s="209">
        <f>ROUND(P87*H87,2)</f>
        <v>0</v>
      </c>
      <c r="BL87" s="16" t="s">
        <v>130</v>
      </c>
      <c r="BM87" s="208" t="s">
        <v>131</v>
      </c>
    </row>
    <row r="88" s="2" customFormat="1">
      <c r="A88" s="31"/>
      <c r="B88" s="32"/>
      <c r="C88" s="33"/>
      <c r="D88" s="210" t="s">
        <v>132</v>
      </c>
      <c r="E88" s="33"/>
      <c r="F88" s="211" t="s">
        <v>133</v>
      </c>
      <c r="G88" s="33"/>
      <c r="H88" s="33"/>
      <c r="I88" s="33"/>
      <c r="J88" s="33"/>
      <c r="K88" s="33"/>
      <c r="L88" s="33"/>
      <c r="M88" s="37"/>
      <c r="N88" s="212"/>
      <c r="O88" s="213"/>
      <c r="P88" s="76"/>
      <c r="Q88" s="76"/>
      <c r="R88" s="76"/>
      <c r="S88" s="76"/>
      <c r="T88" s="76"/>
      <c r="U88" s="76"/>
      <c r="V88" s="76"/>
      <c r="W88" s="76"/>
      <c r="X88" s="76"/>
      <c r="Y88" s="77"/>
      <c r="Z88" s="31"/>
      <c r="AA88" s="31"/>
      <c r="AB88" s="31"/>
      <c r="AC88" s="31"/>
      <c r="AD88" s="31"/>
      <c r="AE88" s="31"/>
      <c r="AT88" s="16" t="s">
        <v>132</v>
      </c>
      <c r="AU88" s="16" t="s">
        <v>84</v>
      </c>
    </row>
    <row r="89" s="12" customFormat="1" ht="22.8" customHeight="1">
      <c r="A89" s="12"/>
      <c r="B89" s="181"/>
      <c r="C89" s="182"/>
      <c r="D89" s="183" t="s">
        <v>73</v>
      </c>
      <c r="E89" s="195" t="s">
        <v>134</v>
      </c>
      <c r="F89" s="195" t="s">
        <v>135</v>
      </c>
      <c r="G89" s="182"/>
      <c r="H89" s="182"/>
      <c r="I89" s="182"/>
      <c r="J89" s="182"/>
      <c r="K89" s="196">
        <f>BK89</f>
        <v>0</v>
      </c>
      <c r="L89" s="182"/>
      <c r="M89" s="186"/>
      <c r="N89" s="187"/>
      <c r="O89" s="188"/>
      <c r="P89" s="188"/>
      <c r="Q89" s="189">
        <f>SUM(Q90:Q92)</f>
        <v>0</v>
      </c>
      <c r="R89" s="189">
        <f>SUM(R90:R92)</f>
        <v>0</v>
      </c>
      <c r="S89" s="188"/>
      <c r="T89" s="190">
        <f>SUM(T90:T92)</f>
        <v>0</v>
      </c>
      <c r="U89" s="188"/>
      <c r="V89" s="190">
        <f>SUM(V90:V92)</f>
        <v>0</v>
      </c>
      <c r="W89" s="188"/>
      <c r="X89" s="190">
        <f>SUM(X90:X92)</f>
        <v>0</v>
      </c>
      <c r="Y89" s="191"/>
      <c r="Z89" s="12"/>
      <c r="AA89" s="12"/>
      <c r="AB89" s="12"/>
      <c r="AC89" s="12"/>
      <c r="AD89" s="12"/>
      <c r="AE89" s="12"/>
      <c r="AR89" s="192" t="s">
        <v>122</v>
      </c>
      <c r="AT89" s="193" t="s">
        <v>73</v>
      </c>
      <c r="AU89" s="193" t="s">
        <v>82</v>
      </c>
      <c r="AY89" s="192" t="s">
        <v>123</v>
      </c>
      <c r="BK89" s="194">
        <f>SUM(BK90:BK92)</f>
        <v>0</v>
      </c>
    </row>
    <row r="90" s="2" customFormat="1" ht="24.15" customHeight="1">
      <c r="A90" s="31"/>
      <c r="B90" s="32"/>
      <c r="C90" s="197" t="s">
        <v>84</v>
      </c>
      <c r="D90" s="197" t="s">
        <v>126</v>
      </c>
      <c r="E90" s="198" t="s">
        <v>136</v>
      </c>
      <c r="F90" s="199" t="s">
        <v>137</v>
      </c>
      <c r="G90" s="200" t="s">
        <v>138</v>
      </c>
      <c r="H90" s="201">
        <v>1</v>
      </c>
      <c r="I90" s="202">
        <v>0</v>
      </c>
      <c r="J90" s="202">
        <v>0</v>
      </c>
      <c r="K90" s="202">
        <f>ROUND(P90*H90,2)</f>
        <v>0</v>
      </c>
      <c r="L90" s="199" t="s">
        <v>139</v>
      </c>
      <c r="M90" s="37"/>
      <c r="N90" s="203" t="s">
        <v>18</v>
      </c>
      <c r="O90" s="204" t="s">
        <v>43</v>
      </c>
      <c r="P90" s="205">
        <f>I90+J90</f>
        <v>0</v>
      </c>
      <c r="Q90" s="205">
        <f>ROUND(I90*H90,2)</f>
        <v>0</v>
      </c>
      <c r="R90" s="205">
        <f>ROUND(J90*H90,2)</f>
        <v>0</v>
      </c>
      <c r="S90" s="206">
        <v>0</v>
      </c>
      <c r="T90" s="206">
        <f>S90*H90</f>
        <v>0</v>
      </c>
      <c r="U90" s="206">
        <v>0</v>
      </c>
      <c r="V90" s="206">
        <f>U90*H90</f>
        <v>0</v>
      </c>
      <c r="W90" s="206">
        <v>0</v>
      </c>
      <c r="X90" s="206">
        <f>W90*H90</f>
        <v>0</v>
      </c>
      <c r="Y90" s="207" t="s">
        <v>18</v>
      </c>
      <c r="Z90" s="31"/>
      <c r="AA90" s="31"/>
      <c r="AB90" s="31"/>
      <c r="AC90" s="31"/>
      <c r="AD90" s="31"/>
      <c r="AE90" s="31"/>
      <c r="AR90" s="208" t="s">
        <v>130</v>
      </c>
      <c r="AT90" s="208" t="s">
        <v>126</v>
      </c>
      <c r="AU90" s="208" t="s">
        <v>84</v>
      </c>
      <c r="AY90" s="16" t="s">
        <v>123</v>
      </c>
      <c r="BE90" s="209">
        <f>IF(O90="základní",K90,0)</f>
        <v>0</v>
      </c>
      <c r="BF90" s="209">
        <f>IF(O90="snížená",K90,0)</f>
        <v>0</v>
      </c>
      <c r="BG90" s="209">
        <f>IF(O90="zákl. přenesená",K90,0)</f>
        <v>0</v>
      </c>
      <c r="BH90" s="209">
        <f>IF(O90="sníž. přenesená",K90,0)</f>
        <v>0</v>
      </c>
      <c r="BI90" s="209">
        <f>IF(O90="nulová",K90,0)</f>
        <v>0</v>
      </c>
      <c r="BJ90" s="16" t="s">
        <v>82</v>
      </c>
      <c r="BK90" s="209">
        <f>ROUND(P90*H90,2)</f>
        <v>0</v>
      </c>
      <c r="BL90" s="16" t="s">
        <v>130</v>
      </c>
      <c r="BM90" s="208" t="s">
        <v>140</v>
      </c>
    </row>
    <row r="91" s="2" customFormat="1" ht="24.15" customHeight="1">
      <c r="A91" s="31"/>
      <c r="B91" s="32"/>
      <c r="C91" s="197" t="s">
        <v>141</v>
      </c>
      <c r="D91" s="197" t="s">
        <v>126</v>
      </c>
      <c r="E91" s="198" t="s">
        <v>142</v>
      </c>
      <c r="F91" s="199" t="s">
        <v>143</v>
      </c>
      <c r="G91" s="200" t="s">
        <v>138</v>
      </c>
      <c r="H91" s="201">
        <v>2</v>
      </c>
      <c r="I91" s="202">
        <v>0</v>
      </c>
      <c r="J91" s="202">
        <v>0</v>
      </c>
      <c r="K91" s="202">
        <f>ROUND(P91*H91,2)</f>
        <v>0</v>
      </c>
      <c r="L91" s="199" t="s">
        <v>139</v>
      </c>
      <c r="M91" s="37"/>
      <c r="N91" s="203" t="s">
        <v>18</v>
      </c>
      <c r="O91" s="204" t="s">
        <v>43</v>
      </c>
      <c r="P91" s="205">
        <f>I91+J91</f>
        <v>0</v>
      </c>
      <c r="Q91" s="205">
        <f>ROUND(I91*H91,2)</f>
        <v>0</v>
      </c>
      <c r="R91" s="205">
        <f>ROUND(J91*H91,2)</f>
        <v>0</v>
      </c>
      <c r="S91" s="206">
        <v>0</v>
      </c>
      <c r="T91" s="206">
        <f>S91*H91</f>
        <v>0</v>
      </c>
      <c r="U91" s="206">
        <v>0</v>
      </c>
      <c r="V91" s="206">
        <f>U91*H91</f>
        <v>0</v>
      </c>
      <c r="W91" s="206">
        <v>0</v>
      </c>
      <c r="X91" s="206">
        <f>W91*H91</f>
        <v>0</v>
      </c>
      <c r="Y91" s="207" t="s">
        <v>18</v>
      </c>
      <c r="Z91" s="31"/>
      <c r="AA91" s="31"/>
      <c r="AB91" s="31"/>
      <c r="AC91" s="31"/>
      <c r="AD91" s="31"/>
      <c r="AE91" s="31"/>
      <c r="AR91" s="208" t="s">
        <v>130</v>
      </c>
      <c r="AT91" s="208" t="s">
        <v>126</v>
      </c>
      <c r="AU91" s="208" t="s">
        <v>84</v>
      </c>
      <c r="AY91" s="16" t="s">
        <v>123</v>
      </c>
      <c r="BE91" s="209">
        <f>IF(O91="základní",K91,0)</f>
        <v>0</v>
      </c>
      <c r="BF91" s="209">
        <f>IF(O91="snížená",K91,0)</f>
        <v>0</v>
      </c>
      <c r="BG91" s="209">
        <f>IF(O91="zákl. přenesená",K91,0)</f>
        <v>0</v>
      </c>
      <c r="BH91" s="209">
        <f>IF(O91="sníž. přenesená",K91,0)</f>
        <v>0</v>
      </c>
      <c r="BI91" s="209">
        <f>IF(O91="nulová",K91,0)</f>
        <v>0</v>
      </c>
      <c r="BJ91" s="16" t="s">
        <v>82</v>
      </c>
      <c r="BK91" s="209">
        <f>ROUND(P91*H91,2)</f>
        <v>0</v>
      </c>
      <c r="BL91" s="16" t="s">
        <v>130</v>
      </c>
      <c r="BM91" s="208" t="s">
        <v>144</v>
      </c>
    </row>
    <row r="92" s="2" customFormat="1">
      <c r="A92" s="31"/>
      <c r="B92" s="32"/>
      <c r="C92" s="33"/>
      <c r="D92" s="210" t="s">
        <v>132</v>
      </c>
      <c r="E92" s="33"/>
      <c r="F92" s="211" t="s">
        <v>145</v>
      </c>
      <c r="G92" s="33"/>
      <c r="H92" s="33"/>
      <c r="I92" s="33"/>
      <c r="J92" s="33"/>
      <c r="K92" s="33"/>
      <c r="L92" s="33"/>
      <c r="M92" s="37"/>
      <c r="N92" s="214"/>
      <c r="O92" s="215"/>
      <c r="P92" s="216"/>
      <c r="Q92" s="216"/>
      <c r="R92" s="216"/>
      <c r="S92" s="216"/>
      <c r="T92" s="216"/>
      <c r="U92" s="216"/>
      <c r="V92" s="216"/>
      <c r="W92" s="216"/>
      <c r="X92" s="216"/>
      <c r="Y92" s="217"/>
      <c r="Z92" s="31"/>
      <c r="AA92" s="31"/>
      <c r="AB92" s="31"/>
      <c r="AC92" s="31"/>
      <c r="AD92" s="31"/>
      <c r="AE92" s="31"/>
      <c r="AT92" s="16" t="s">
        <v>132</v>
      </c>
      <c r="AU92" s="16" t="s">
        <v>84</v>
      </c>
    </row>
    <row r="93" s="2" customFormat="1" ht="6.96" customHeight="1">
      <c r="A93" s="3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37"/>
      <c r="N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</sheetData>
  <sheetProtection sheet="1" autoFilter="0" formatColumns="0" formatRows="0" objects="1" scenarios="1" spinCount="100000" saltValue="HOloaD9cPSxv1ddwkdyks7hESrliHXF0LNNvmrrxB/BEfY//EKjCVZJohiGjZvuH5Kl9wM4CHFemoB0BLvM6Sw==" hashValue="sXtWN/n5KCuBXsNjwgcAjnsHlO4qNIU2DlpP2iWGdnWydZ1jVbiAX+ygHaFk+g65IEZPEeUB+x5rGMo7k+RuKw==" algorithmName="SHA-512" password="CC35"/>
  <autoFilter ref="C83:L92"/>
  <mergeCells count="9">
    <mergeCell ref="E7:H7"/>
    <mergeCell ref="E9:H9"/>
    <mergeCell ref="E18:H18"/>
    <mergeCell ref="E27:H27"/>
    <mergeCell ref="E50:H50"/>
    <mergeCell ref="E52:H52"/>
    <mergeCell ref="E74:H74"/>
    <mergeCell ref="E76:H7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87</v>
      </c>
      <c r="AZ2" s="218" t="s">
        <v>146</v>
      </c>
      <c r="BA2" s="218" t="s">
        <v>18</v>
      </c>
      <c r="BB2" s="218" t="s">
        <v>147</v>
      </c>
      <c r="BC2" s="218" t="s">
        <v>148</v>
      </c>
      <c r="BD2" s="218" t="s">
        <v>84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9"/>
      <c r="AT3" s="16" t="s">
        <v>84</v>
      </c>
      <c r="AZ3" s="218" t="s">
        <v>149</v>
      </c>
      <c r="BA3" s="218" t="s">
        <v>18</v>
      </c>
      <c r="BB3" s="218" t="s">
        <v>147</v>
      </c>
      <c r="BC3" s="218" t="s">
        <v>150</v>
      </c>
      <c r="BD3" s="218" t="s">
        <v>84</v>
      </c>
    </row>
    <row r="4" s="1" customFormat="1" ht="24.96" customHeight="1">
      <c r="B4" s="19"/>
      <c r="D4" s="123" t="s">
        <v>88</v>
      </c>
      <c r="M4" s="19"/>
      <c r="N4" s="124" t="s">
        <v>11</v>
      </c>
      <c r="AT4" s="16" t="s">
        <v>4</v>
      </c>
      <c r="AZ4" s="218" t="s">
        <v>151</v>
      </c>
      <c r="BA4" s="218" t="s">
        <v>18</v>
      </c>
      <c r="BB4" s="218" t="s">
        <v>152</v>
      </c>
      <c r="BC4" s="218" t="s">
        <v>153</v>
      </c>
      <c r="BD4" s="218" t="s">
        <v>84</v>
      </c>
    </row>
    <row r="5" s="1" customFormat="1" ht="6.96" customHeight="1">
      <c r="B5" s="19"/>
      <c r="M5" s="19"/>
    </row>
    <row r="6" s="1" customFormat="1" ht="12" customHeight="1">
      <c r="B6" s="19"/>
      <c r="D6" s="125" t="s">
        <v>15</v>
      </c>
      <c r="M6" s="19"/>
    </row>
    <row r="7" s="1" customFormat="1" ht="16.5" customHeight="1">
      <c r="B7" s="19"/>
      <c r="E7" s="126" t="str">
        <f>'Rekapitulace stavby'!K6</f>
        <v>Výsadba biokoridoru LBK 1060/1062 v k.ú. Pavlovice u Jestřebí_OPRAVA_1</v>
      </c>
      <c r="F7" s="125"/>
      <c r="G7" s="125"/>
      <c r="H7" s="125"/>
      <c r="M7" s="19"/>
    </row>
    <row r="8" s="2" customFormat="1" ht="12" customHeight="1">
      <c r="A8" s="31"/>
      <c r="B8" s="37"/>
      <c r="C8" s="31"/>
      <c r="D8" s="125" t="s">
        <v>89</v>
      </c>
      <c r="E8" s="31"/>
      <c r="F8" s="31"/>
      <c r="G8" s="31"/>
      <c r="H8" s="31"/>
      <c r="I8" s="31"/>
      <c r="J8" s="31"/>
      <c r="K8" s="31"/>
      <c r="L8" s="31"/>
      <c r="M8" s="127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28" t="s">
        <v>154</v>
      </c>
      <c r="F9" s="31"/>
      <c r="G9" s="31"/>
      <c r="H9" s="31"/>
      <c r="I9" s="31"/>
      <c r="J9" s="31"/>
      <c r="K9" s="31"/>
      <c r="L9" s="31"/>
      <c r="M9" s="12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2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25" t="s">
        <v>17</v>
      </c>
      <c r="E11" s="31"/>
      <c r="F11" s="129" t="s">
        <v>18</v>
      </c>
      <c r="G11" s="31"/>
      <c r="H11" s="31"/>
      <c r="I11" s="125" t="s">
        <v>19</v>
      </c>
      <c r="J11" s="129" t="s">
        <v>18</v>
      </c>
      <c r="K11" s="31"/>
      <c r="L11" s="31"/>
      <c r="M11" s="12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25" t="s">
        <v>20</v>
      </c>
      <c r="E12" s="31"/>
      <c r="F12" s="129" t="s">
        <v>21</v>
      </c>
      <c r="G12" s="31"/>
      <c r="H12" s="31"/>
      <c r="I12" s="125" t="s">
        <v>22</v>
      </c>
      <c r="J12" s="130" t="str">
        <f>'Rekapitulace stavby'!AN8</f>
        <v>16. 8. 2024</v>
      </c>
      <c r="K12" s="31"/>
      <c r="L12" s="31"/>
      <c r="M12" s="12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12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25" t="s">
        <v>24</v>
      </c>
      <c r="E14" s="31"/>
      <c r="F14" s="31"/>
      <c r="G14" s="31"/>
      <c r="H14" s="31"/>
      <c r="I14" s="125" t="s">
        <v>25</v>
      </c>
      <c r="J14" s="129" t="s">
        <v>26</v>
      </c>
      <c r="K14" s="31"/>
      <c r="L14" s="31"/>
      <c r="M14" s="12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29" t="s">
        <v>27</v>
      </c>
      <c r="F15" s="31"/>
      <c r="G15" s="31"/>
      <c r="H15" s="31"/>
      <c r="I15" s="125" t="s">
        <v>28</v>
      </c>
      <c r="J15" s="129" t="s">
        <v>29</v>
      </c>
      <c r="K15" s="31"/>
      <c r="L15" s="31"/>
      <c r="M15" s="12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2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25" t="s">
        <v>30</v>
      </c>
      <c r="E17" s="31"/>
      <c r="F17" s="31"/>
      <c r="G17" s="31"/>
      <c r="H17" s="31"/>
      <c r="I17" s="125" t="s">
        <v>25</v>
      </c>
      <c r="J17" s="129" t="str">
        <f>'Rekapitulace stavby'!AN13</f>
        <v/>
      </c>
      <c r="K17" s="31"/>
      <c r="L17" s="31"/>
      <c r="M17" s="12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29" t="str">
        <f>'Rekapitulace stavby'!E14</f>
        <v xml:space="preserve"> </v>
      </c>
      <c r="F18" s="129"/>
      <c r="G18" s="129"/>
      <c r="H18" s="129"/>
      <c r="I18" s="125" t="s">
        <v>28</v>
      </c>
      <c r="J18" s="129" t="str">
        <f>'Rekapitulace stavby'!AN14</f>
        <v/>
      </c>
      <c r="K18" s="31"/>
      <c r="L18" s="31"/>
      <c r="M18" s="12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12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25" t="s">
        <v>31</v>
      </c>
      <c r="E20" s="31"/>
      <c r="F20" s="31"/>
      <c r="G20" s="31"/>
      <c r="H20" s="31"/>
      <c r="I20" s="125" t="s">
        <v>25</v>
      </c>
      <c r="J20" s="129" t="s">
        <v>32</v>
      </c>
      <c r="K20" s="31"/>
      <c r="L20" s="31"/>
      <c r="M20" s="12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29" t="s">
        <v>33</v>
      </c>
      <c r="F21" s="31"/>
      <c r="G21" s="31"/>
      <c r="H21" s="31"/>
      <c r="I21" s="125" t="s">
        <v>28</v>
      </c>
      <c r="J21" s="129" t="s">
        <v>34</v>
      </c>
      <c r="K21" s="31"/>
      <c r="L21" s="31"/>
      <c r="M21" s="12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12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25" t="s">
        <v>35</v>
      </c>
      <c r="E23" s="31"/>
      <c r="F23" s="31"/>
      <c r="G23" s="31"/>
      <c r="H23" s="31"/>
      <c r="I23" s="125" t="s">
        <v>25</v>
      </c>
      <c r="J23" s="129" t="str">
        <f>IF('Rekapitulace stavby'!AN19="","",'Rekapitulace stavby'!AN19)</f>
        <v/>
      </c>
      <c r="K23" s="31"/>
      <c r="L23" s="31"/>
      <c r="M23" s="12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29" t="str">
        <f>IF('Rekapitulace stavby'!E20="","",'Rekapitulace stavby'!E20)</f>
        <v xml:space="preserve"> </v>
      </c>
      <c r="F24" s="31"/>
      <c r="G24" s="31"/>
      <c r="H24" s="31"/>
      <c r="I24" s="125" t="s">
        <v>28</v>
      </c>
      <c r="J24" s="129" t="str">
        <f>IF('Rekapitulace stavby'!AN20="","",'Rekapitulace stavby'!AN20)</f>
        <v/>
      </c>
      <c r="K24" s="31"/>
      <c r="L24" s="31"/>
      <c r="M24" s="12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12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25" t="s">
        <v>36</v>
      </c>
      <c r="E26" s="31"/>
      <c r="F26" s="31"/>
      <c r="G26" s="31"/>
      <c r="H26" s="31"/>
      <c r="I26" s="31"/>
      <c r="J26" s="31"/>
      <c r="K26" s="31"/>
      <c r="L26" s="31"/>
      <c r="M26" s="12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31"/>
      <c r="B27" s="132"/>
      <c r="C27" s="131"/>
      <c r="D27" s="131"/>
      <c r="E27" s="133" t="s">
        <v>18</v>
      </c>
      <c r="F27" s="133"/>
      <c r="G27" s="133"/>
      <c r="H27" s="133"/>
      <c r="I27" s="131"/>
      <c r="J27" s="131"/>
      <c r="K27" s="131"/>
      <c r="L27" s="131"/>
      <c r="M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2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35"/>
      <c r="E29" s="135"/>
      <c r="F29" s="135"/>
      <c r="G29" s="135"/>
      <c r="H29" s="135"/>
      <c r="I29" s="135"/>
      <c r="J29" s="135"/>
      <c r="K29" s="135"/>
      <c r="L29" s="135"/>
      <c r="M29" s="12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>
      <c r="A30" s="31"/>
      <c r="B30" s="37"/>
      <c r="C30" s="31"/>
      <c r="D30" s="31"/>
      <c r="E30" s="125" t="s">
        <v>91</v>
      </c>
      <c r="F30" s="31"/>
      <c r="G30" s="31"/>
      <c r="H30" s="31"/>
      <c r="I30" s="31"/>
      <c r="J30" s="31"/>
      <c r="K30" s="136">
        <f>I61</f>
        <v>0</v>
      </c>
      <c r="L30" s="31"/>
      <c r="M30" s="12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>
      <c r="A31" s="31"/>
      <c r="B31" s="37"/>
      <c r="C31" s="31"/>
      <c r="D31" s="31"/>
      <c r="E31" s="125" t="s">
        <v>92</v>
      </c>
      <c r="F31" s="31"/>
      <c r="G31" s="31"/>
      <c r="H31" s="31"/>
      <c r="I31" s="31"/>
      <c r="J31" s="31"/>
      <c r="K31" s="136">
        <f>J61</f>
        <v>0</v>
      </c>
      <c r="L31" s="31"/>
      <c r="M31" s="12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7"/>
      <c r="C32" s="31"/>
      <c r="D32" s="137" t="s">
        <v>38</v>
      </c>
      <c r="E32" s="31"/>
      <c r="F32" s="31"/>
      <c r="G32" s="31"/>
      <c r="H32" s="31"/>
      <c r="I32" s="31"/>
      <c r="J32" s="31"/>
      <c r="K32" s="138">
        <f>ROUND(K85, 2)</f>
        <v>0</v>
      </c>
      <c r="L32" s="31"/>
      <c r="M32" s="12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7"/>
      <c r="C33" s="31"/>
      <c r="D33" s="135"/>
      <c r="E33" s="135"/>
      <c r="F33" s="135"/>
      <c r="G33" s="135"/>
      <c r="H33" s="135"/>
      <c r="I33" s="135"/>
      <c r="J33" s="135"/>
      <c r="K33" s="135"/>
      <c r="L33" s="135"/>
      <c r="M33" s="12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31"/>
      <c r="F34" s="139" t="s">
        <v>40</v>
      </c>
      <c r="G34" s="31"/>
      <c r="H34" s="31"/>
      <c r="I34" s="139" t="s">
        <v>39</v>
      </c>
      <c r="J34" s="31"/>
      <c r="K34" s="139" t="s">
        <v>41</v>
      </c>
      <c r="L34" s="31"/>
      <c r="M34" s="12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7"/>
      <c r="C35" s="31"/>
      <c r="D35" s="140" t="s">
        <v>42</v>
      </c>
      <c r="E35" s="125" t="s">
        <v>43</v>
      </c>
      <c r="F35" s="136">
        <f>ROUND((SUM(BE85:BE184)),  2)</f>
        <v>0</v>
      </c>
      <c r="G35" s="31"/>
      <c r="H35" s="31"/>
      <c r="I35" s="141">
        <v>0.20999999999999999</v>
      </c>
      <c r="J35" s="31"/>
      <c r="K35" s="136">
        <f>ROUND(((SUM(BE85:BE184))*I35),  2)</f>
        <v>0</v>
      </c>
      <c r="L35" s="31"/>
      <c r="M35" s="12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7"/>
      <c r="C36" s="31"/>
      <c r="D36" s="31"/>
      <c r="E36" s="125" t="s">
        <v>44</v>
      </c>
      <c r="F36" s="136">
        <f>ROUND((SUM(BF85:BF184)),  2)</f>
        <v>0</v>
      </c>
      <c r="G36" s="31"/>
      <c r="H36" s="31"/>
      <c r="I36" s="141">
        <v>0.12</v>
      </c>
      <c r="J36" s="31"/>
      <c r="K36" s="136">
        <f>ROUND(((SUM(BF85:BF184))*I36),  2)</f>
        <v>0</v>
      </c>
      <c r="L36" s="31"/>
      <c r="M36" s="12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25" t="s">
        <v>45</v>
      </c>
      <c r="F37" s="136">
        <f>ROUND((SUM(BG85:BG184)),  2)</f>
        <v>0</v>
      </c>
      <c r="G37" s="31"/>
      <c r="H37" s="31"/>
      <c r="I37" s="141">
        <v>0.20999999999999999</v>
      </c>
      <c r="J37" s="31"/>
      <c r="K37" s="136">
        <f>0</f>
        <v>0</v>
      </c>
      <c r="L37" s="31"/>
      <c r="M37" s="12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7"/>
      <c r="C38" s="31"/>
      <c r="D38" s="31"/>
      <c r="E38" s="125" t="s">
        <v>46</v>
      </c>
      <c r="F38" s="136">
        <f>ROUND((SUM(BH85:BH184)),  2)</f>
        <v>0</v>
      </c>
      <c r="G38" s="31"/>
      <c r="H38" s="31"/>
      <c r="I38" s="141">
        <v>0.12</v>
      </c>
      <c r="J38" s="31"/>
      <c r="K38" s="136">
        <f>0</f>
        <v>0</v>
      </c>
      <c r="L38" s="31"/>
      <c r="M38" s="12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7"/>
      <c r="C39" s="31"/>
      <c r="D39" s="31"/>
      <c r="E39" s="125" t="s">
        <v>47</v>
      </c>
      <c r="F39" s="136">
        <f>ROUND((SUM(BI85:BI184)),  2)</f>
        <v>0</v>
      </c>
      <c r="G39" s="31"/>
      <c r="H39" s="31"/>
      <c r="I39" s="141">
        <v>0</v>
      </c>
      <c r="J39" s="31"/>
      <c r="K39" s="136">
        <f>0</f>
        <v>0</v>
      </c>
      <c r="L39" s="31"/>
      <c r="M39" s="12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7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12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7"/>
      <c r="C41" s="142"/>
      <c r="D41" s="143" t="s">
        <v>48</v>
      </c>
      <c r="E41" s="144"/>
      <c r="F41" s="144"/>
      <c r="G41" s="145" t="s">
        <v>49</v>
      </c>
      <c r="H41" s="146" t="s">
        <v>50</v>
      </c>
      <c r="I41" s="144"/>
      <c r="J41" s="144"/>
      <c r="K41" s="147">
        <f>SUM(K32:K39)</f>
        <v>0</v>
      </c>
      <c r="L41" s="148"/>
      <c r="M41" s="12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149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2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hidden="1" s="2" customFormat="1" ht="6.96" customHeight="1">
      <c r="A46" s="31"/>
      <c r="B46" s="151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27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hidden="1" s="2" customFormat="1" ht="24.96" customHeight="1">
      <c r="A47" s="31"/>
      <c r="B47" s="32"/>
      <c r="C47" s="22" t="s">
        <v>93</v>
      </c>
      <c r="D47" s="33"/>
      <c r="E47" s="33"/>
      <c r="F47" s="33"/>
      <c r="G47" s="33"/>
      <c r="H47" s="33"/>
      <c r="I47" s="33"/>
      <c r="J47" s="33"/>
      <c r="K47" s="33"/>
      <c r="L47" s="33"/>
      <c r="M47" s="127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hidden="1" s="2" customFormat="1" ht="6.96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127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hidden="1" s="2" customFormat="1" ht="12" customHeight="1">
      <c r="A49" s="31"/>
      <c r="B49" s="32"/>
      <c r="C49" s="28" t="s">
        <v>15</v>
      </c>
      <c r="D49" s="33"/>
      <c r="E49" s="33"/>
      <c r="F49" s="33"/>
      <c r="G49" s="33"/>
      <c r="H49" s="33"/>
      <c r="I49" s="33"/>
      <c r="J49" s="33"/>
      <c r="K49" s="33"/>
      <c r="L49" s="33"/>
      <c r="M49" s="127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hidden="1" s="2" customFormat="1" ht="16.5" customHeight="1">
      <c r="A50" s="31"/>
      <c r="B50" s="32"/>
      <c r="C50" s="33"/>
      <c r="D50" s="33"/>
      <c r="E50" s="153" t="str">
        <f>E7</f>
        <v>Výsadba biokoridoru LBK 1060/1062 v k.ú. Pavlovice u Jestřebí_OPRAVA_1</v>
      </c>
      <c r="F50" s="28"/>
      <c r="G50" s="28"/>
      <c r="H50" s="28"/>
      <c r="I50" s="33"/>
      <c r="J50" s="33"/>
      <c r="K50" s="33"/>
      <c r="L50" s="33"/>
      <c r="M50" s="127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hidden="1" s="2" customFormat="1" ht="12" customHeight="1">
      <c r="A51" s="31"/>
      <c r="B51" s="32"/>
      <c r="C51" s="28" t="s">
        <v>89</v>
      </c>
      <c r="D51" s="33"/>
      <c r="E51" s="33"/>
      <c r="F51" s="33"/>
      <c r="G51" s="33"/>
      <c r="H51" s="33"/>
      <c r="I51" s="33"/>
      <c r="J51" s="33"/>
      <c r="K51" s="33"/>
      <c r="L51" s="33"/>
      <c r="M51" s="127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hidden="1" s="2" customFormat="1" ht="16.5" customHeight="1">
      <c r="A52" s="31"/>
      <c r="B52" s="32"/>
      <c r="C52" s="33"/>
      <c r="D52" s="33"/>
      <c r="E52" s="61" t="str">
        <f>E9</f>
        <v>770/20-1 - SO 801 Biokoridor</v>
      </c>
      <c r="F52" s="33"/>
      <c r="G52" s="33"/>
      <c r="H52" s="33"/>
      <c r="I52" s="33"/>
      <c r="J52" s="33"/>
      <c r="K52" s="33"/>
      <c r="L52" s="33"/>
      <c r="M52" s="127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hidden="1" s="2" customFormat="1" ht="6.96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127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hidden="1" s="2" customFormat="1" ht="12" customHeight="1">
      <c r="A54" s="31"/>
      <c r="B54" s="32"/>
      <c r="C54" s="28" t="s">
        <v>20</v>
      </c>
      <c r="D54" s="33"/>
      <c r="E54" s="33"/>
      <c r="F54" s="25" t="str">
        <f>F12</f>
        <v xml:space="preserve"> </v>
      </c>
      <c r="G54" s="33"/>
      <c r="H54" s="33"/>
      <c r="I54" s="28" t="s">
        <v>22</v>
      </c>
      <c r="J54" s="64" t="str">
        <f>IF(J12="","",J12)</f>
        <v>16. 8. 2024</v>
      </c>
      <c r="K54" s="33"/>
      <c r="L54" s="33"/>
      <c r="M54" s="127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hidden="1" s="2" customFormat="1" ht="6.96" customHeight="1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127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hidden="1" s="2" customFormat="1" ht="15.15" customHeight="1">
      <c r="A56" s="31"/>
      <c r="B56" s="32"/>
      <c r="C56" s="28" t="s">
        <v>24</v>
      </c>
      <c r="D56" s="33"/>
      <c r="E56" s="33"/>
      <c r="F56" s="25" t="str">
        <f>E15</f>
        <v>Státní pozemkový úřad</v>
      </c>
      <c r="G56" s="33"/>
      <c r="H56" s="33"/>
      <c r="I56" s="28" t="s">
        <v>31</v>
      </c>
      <c r="J56" s="29" t="str">
        <f>E21</f>
        <v>NDCon s.r.o.</v>
      </c>
      <c r="K56" s="33"/>
      <c r="L56" s="33"/>
      <c r="M56" s="127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hidden="1" s="2" customFormat="1" ht="15.15" customHeight="1">
      <c r="A57" s="31"/>
      <c r="B57" s="32"/>
      <c r="C57" s="28" t="s">
        <v>30</v>
      </c>
      <c r="D57" s="33"/>
      <c r="E57" s="33"/>
      <c r="F57" s="25" t="str">
        <f>IF(E18="","",E18)</f>
        <v xml:space="preserve"> </v>
      </c>
      <c r="G57" s="33"/>
      <c r="H57" s="33"/>
      <c r="I57" s="28" t="s">
        <v>35</v>
      </c>
      <c r="J57" s="29" t="str">
        <f>E24</f>
        <v xml:space="preserve"> </v>
      </c>
      <c r="K57" s="33"/>
      <c r="L57" s="33"/>
      <c r="M57" s="127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hidden="1" s="2" customFormat="1" ht="10.32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127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hidden="1" s="2" customFormat="1" ht="29.28" customHeight="1">
      <c r="A59" s="31"/>
      <c r="B59" s="32"/>
      <c r="C59" s="154" t="s">
        <v>94</v>
      </c>
      <c r="D59" s="155"/>
      <c r="E59" s="155"/>
      <c r="F59" s="155"/>
      <c r="G59" s="155"/>
      <c r="H59" s="155"/>
      <c r="I59" s="156" t="s">
        <v>95</v>
      </c>
      <c r="J59" s="156" t="s">
        <v>96</v>
      </c>
      <c r="K59" s="156" t="s">
        <v>97</v>
      </c>
      <c r="L59" s="155"/>
      <c r="M59" s="127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hidden="1" s="2" customFormat="1" ht="10.32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127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hidden="1" s="2" customFormat="1" ht="22.8" customHeight="1">
      <c r="A61" s="31"/>
      <c r="B61" s="32"/>
      <c r="C61" s="157" t="s">
        <v>72</v>
      </c>
      <c r="D61" s="33"/>
      <c r="E61" s="33"/>
      <c r="F61" s="33"/>
      <c r="G61" s="33"/>
      <c r="H61" s="33"/>
      <c r="I61" s="94">
        <f>Q85</f>
        <v>0</v>
      </c>
      <c r="J61" s="94">
        <f>R85</f>
        <v>0</v>
      </c>
      <c r="K61" s="94">
        <f>K85</f>
        <v>0</v>
      </c>
      <c r="L61" s="33"/>
      <c r="M61" s="12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U61" s="16" t="s">
        <v>98</v>
      </c>
    </row>
    <row r="62" hidden="1" s="9" customFormat="1" ht="24.96" customHeight="1">
      <c r="A62" s="9"/>
      <c r="B62" s="158"/>
      <c r="C62" s="159"/>
      <c r="D62" s="160" t="s">
        <v>155</v>
      </c>
      <c r="E62" s="161"/>
      <c r="F62" s="161"/>
      <c r="G62" s="161"/>
      <c r="H62" s="161"/>
      <c r="I62" s="162">
        <f>Q86</f>
        <v>0</v>
      </c>
      <c r="J62" s="162">
        <f>R86</f>
        <v>0</v>
      </c>
      <c r="K62" s="162">
        <f>K86</f>
        <v>0</v>
      </c>
      <c r="L62" s="159"/>
      <c r="M62" s="16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64"/>
      <c r="C63" s="165"/>
      <c r="D63" s="166" t="s">
        <v>156</v>
      </c>
      <c r="E63" s="167"/>
      <c r="F63" s="167"/>
      <c r="G63" s="167"/>
      <c r="H63" s="167"/>
      <c r="I63" s="168">
        <f>Q87</f>
        <v>0</v>
      </c>
      <c r="J63" s="168">
        <f>R87</f>
        <v>0</v>
      </c>
      <c r="K63" s="168">
        <f>K87</f>
        <v>0</v>
      </c>
      <c r="L63" s="165"/>
      <c r="M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4"/>
      <c r="C64" s="165"/>
      <c r="D64" s="166" t="s">
        <v>157</v>
      </c>
      <c r="E64" s="167"/>
      <c r="F64" s="167"/>
      <c r="G64" s="167"/>
      <c r="H64" s="167"/>
      <c r="I64" s="168">
        <f>Q174</f>
        <v>0</v>
      </c>
      <c r="J64" s="168">
        <f>R174</f>
        <v>0</v>
      </c>
      <c r="K64" s="168">
        <f>K174</f>
        <v>0</v>
      </c>
      <c r="L64" s="165"/>
      <c r="M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4"/>
      <c r="C65" s="165"/>
      <c r="D65" s="166" t="s">
        <v>158</v>
      </c>
      <c r="E65" s="167"/>
      <c r="F65" s="167"/>
      <c r="G65" s="167"/>
      <c r="H65" s="167"/>
      <c r="I65" s="168">
        <f>Q182</f>
        <v>0</v>
      </c>
      <c r="J65" s="168">
        <f>R182</f>
        <v>0</v>
      </c>
      <c r="K65" s="168">
        <f>K182</f>
        <v>0</v>
      </c>
      <c r="L65" s="165"/>
      <c r="M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1"/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127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hidden="1" s="2" customFormat="1" ht="6.96" customHeight="1">
      <c r="A67" s="3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127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hidden="1"/>
    <row r="69" hidden="1"/>
    <row r="70" hidden="1"/>
    <row r="71" s="2" customFormat="1" ht="6.96" customHeight="1">
      <c r="A71" s="31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127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="2" customFormat="1" ht="24.96" customHeight="1">
      <c r="A72" s="31"/>
      <c r="B72" s="32"/>
      <c r="C72" s="22" t="s">
        <v>102</v>
      </c>
      <c r="D72" s="33"/>
      <c r="E72" s="33"/>
      <c r="F72" s="33"/>
      <c r="G72" s="33"/>
      <c r="H72" s="33"/>
      <c r="I72" s="33"/>
      <c r="J72" s="33"/>
      <c r="K72" s="33"/>
      <c r="L72" s="33"/>
      <c r="M72" s="127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6.96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127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12" customHeight="1">
      <c r="A74" s="31"/>
      <c r="B74" s="32"/>
      <c r="C74" s="28" t="s">
        <v>15</v>
      </c>
      <c r="D74" s="33"/>
      <c r="E74" s="33"/>
      <c r="F74" s="33"/>
      <c r="G74" s="33"/>
      <c r="H74" s="33"/>
      <c r="I74" s="33"/>
      <c r="J74" s="33"/>
      <c r="K74" s="33"/>
      <c r="L74" s="33"/>
      <c r="M74" s="127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6.5" customHeight="1">
      <c r="A75" s="31"/>
      <c r="B75" s="32"/>
      <c r="C75" s="33"/>
      <c r="D75" s="33"/>
      <c r="E75" s="153" t="str">
        <f>E7</f>
        <v>Výsadba biokoridoru LBK 1060/1062 v k.ú. Pavlovice u Jestřebí_OPRAVA_1</v>
      </c>
      <c r="F75" s="28"/>
      <c r="G75" s="28"/>
      <c r="H75" s="28"/>
      <c r="I75" s="33"/>
      <c r="J75" s="33"/>
      <c r="K75" s="33"/>
      <c r="L75" s="33"/>
      <c r="M75" s="127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12" customHeight="1">
      <c r="A76" s="31"/>
      <c r="B76" s="32"/>
      <c r="C76" s="28" t="s">
        <v>89</v>
      </c>
      <c r="D76" s="33"/>
      <c r="E76" s="33"/>
      <c r="F76" s="33"/>
      <c r="G76" s="33"/>
      <c r="H76" s="33"/>
      <c r="I76" s="33"/>
      <c r="J76" s="33"/>
      <c r="K76" s="33"/>
      <c r="L76" s="33"/>
      <c r="M76" s="12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6.5" customHeight="1">
      <c r="A77" s="31"/>
      <c r="B77" s="32"/>
      <c r="C77" s="33"/>
      <c r="D77" s="33"/>
      <c r="E77" s="61" t="str">
        <f>E9</f>
        <v>770/20-1 - SO 801 Biokoridor</v>
      </c>
      <c r="F77" s="33"/>
      <c r="G77" s="33"/>
      <c r="H77" s="33"/>
      <c r="I77" s="33"/>
      <c r="J77" s="33"/>
      <c r="K77" s="33"/>
      <c r="L77" s="33"/>
      <c r="M77" s="12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6.96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127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12" customHeight="1">
      <c r="A79" s="31"/>
      <c r="B79" s="32"/>
      <c r="C79" s="28" t="s">
        <v>20</v>
      </c>
      <c r="D79" s="33"/>
      <c r="E79" s="33"/>
      <c r="F79" s="25" t="str">
        <f>F12</f>
        <v xml:space="preserve"> </v>
      </c>
      <c r="G79" s="33"/>
      <c r="H79" s="33"/>
      <c r="I79" s="28" t="s">
        <v>22</v>
      </c>
      <c r="J79" s="64" t="str">
        <f>IF(J12="","",J12)</f>
        <v>16. 8. 2024</v>
      </c>
      <c r="K79" s="33"/>
      <c r="L79" s="33"/>
      <c r="M79" s="127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2" customFormat="1" ht="6.96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127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="2" customFormat="1" ht="15.15" customHeight="1">
      <c r="A81" s="31"/>
      <c r="B81" s="32"/>
      <c r="C81" s="28" t="s">
        <v>24</v>
      </c>
      <c r="D81" s="33"/>
      <c r="E81" s="33"/>
      <c r="F81" s="25" t="str">
        <f>E15</f>
        <v>Státní pozemkový úřad</v>
      </c>
      <c r="G81" s="33"/>
      <c r="H81" s="33"/>
      <c r="I81" s="28" t="s">
        <v>31</v>
      </c>
      <c r="J81" s="29" t="str">
        <f>E21</f>
        <v>NDCon s.r.o.</v>
      </c>
      <c r="K81" s="33"/>
      <c r="L81" s="33"/>
      <c r="M81" s="12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15.15" customHeight="1">
      <c r="A82" s="31"/>
      <c r="B82" s="32"/>
      <c r="C82" s="28" t="s">
        <v>30</v>
      </c>
      <c r="D82" s="33"/>
      <c r="E82" s="33"/>
      <c r="F82" s="25" t="str">
        <f>IF(E18="","",E18)</f>
        <v xml:space="preserve"> </v>
      </c>
      <c r="G82" s="33"/>
      <c r="H82" s="33"/>
      <c r="I82" s="28" t="s">
        <v>35</v>
      </c>
      <c r="J82" s="29" t="str">
        <f>E24</f>
        <v xml:space="preserve"> </v>
      </c>
      <c r="K82" s="33"/>
      <c r="L82" s="33"/>
      <c r="M82" s="12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10.32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12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11" customFormat="1" ht="29.28" customHeight="1">
      <c r="A84" s="170"/>
      <c r="B84" s="171"/>
      <c r="C84" s="172" t="s">
        <v>103</v>
      </c>
      <c r="D84" s="173" t="s">
        <v>57</v>
      </c>
      <c r="E84" s="173" t="s">
        <v>53</v>
      </c>
      <c r="F84" s="173" t="s">
        <v>54</v>
      </c>
      <c r="G84" s="173" t="s">
        <v>104</v>
      </c>
      <c r="H84" s="173" t="s">
        <v>105</v>
      </c>
      <c r="I84" s="173" t="s">
        <v>106</v>
      </c>
      <c r="J84" s="173" t="s">
        <v>107</v>
      </c>
      <c r="K84" s="173" t="s">
        <v>97</v>
      </c>
      <c r="L84" s="174" t="s">
        <v>108</v>
      </c>
      <c r="M84" s="175"/>
      <c r="N84" s="84" t="s">
        <v>18</v>
      </c>
      <c r="O84" s="85" t="s">
        <v>42</v>
      </c>
      <c r="P84" s="85" t="s">
        <v>109</v>
      </c>
      <c r="Q84" s="85" t="s">
        <v>110</v>
      </c>
      <c r="R84" s="85" t="s">
        <v>111</v>
      </c>
      <c r="S84" s="85" t="s">
        <v>112</v>
      </c>
      <c r="T84" s="85" t="s">
        <v>113</v>
      </c>
      <c r="U84" s="85" t="s">
        <v>114</v>
      </c>
      <c r="V84" s="85" t="s">
        <v>115</v>
      </c>
      <c r="W84" s="85" t="s">
        <v>116</v>
      </c>
      <c r="X84" s="85" t="s">
        <v>117</v>
      </c>
      <c r="Y84" s="86" t="s">
        <v>118</v>
      </c>
      <c r="Z84" s="170"/>
      <c r="AA84" s="170"/>
      <c r="AB84" s="170"/>
      <c r="AC84" s="170"/>
      <c r="AD84" s="170"/>
      <c r="AE84" s="170"/>
    </row>
    <row r="85" s="2" customFormat="1" ht="22.8" customHeight="1">
      <c r="A85" s="31"/>
      <c r="B85" s="32"/>
      <c r="C85" s="91" t="s">
        <v>119</v>
      </c>
      <c r="D85" s="33"/>
      <c r="E85" s="33"/>
      <c r="F85" s="33"/>
      <c r="G85" s="33"/>
      <c r="H85" s="33"/>
      <c r="I85" s="33"/>
      <c r="J85" s="33"/>
      <c r="K85" s="176">
        <f>BK85</f>
        <v>0</v>
      </c>
      <c r="L85" s="33"/>
      <c r="M85" s="37"/>
      <c r="N85" s="87"/>
      <c r="O85" s="177"/>
      <c r="P85" s="88"/>
      <c r="Q85" s="178">
        <f>Q86</f>
        <v>0</v>
      </c>
      <c r="R85" s="178">
        <f>R86</f>
        <v>0</v>
      </c>
      <c r="S85" s="88"/>
      <c r="T85" s="179">
        <f>T86</f>
        <v>0</v>
      </c>
      <c r="U85" s="88"/>
      <c r="V85" s="179">
        <f>V86</f>
        <v>155.09399299999996</v>
      </c>
      <c r="W85" s="88"/>
      <c r="X85" s="179">
        <f>X86</f>
        <v>0</v>
      </c>
      <c r="Y85" s="89"/>
      <c r="Z85" s="31"/>
      <c r="AA85" s="31"/>
      <c r="AB85" s="31"/>
      <c r="AC85" s="31"/>
      <c r="AD85" s="31"/>
      <c r="AE85" s="31"/>
      <c r="AT85" s="16" t="s">
        <v>73</v>
      </c>
      <c r="AU85" s="16" t="s">
        <v>98</v>
      </c>
      <c r="BK85" s="180">
        <f>BK86</f>
        <v>0</v>
      </c>
    </row>
    <row r="86" s="12" customFormat="1" ht="25.92" customHeight="1">
      <c r="A86" s="12"/>
      <c r="B86" s="181"/>
      <c r="C86" s="182"/>
      <c r="D86" s="183" t="s">
        <v>73</v>
      </c>
      <c r="E86" s="184" t="s">
        <v>159</v>
      </c>
      <c r="F86" s="184" t="s">
        <v>160</v>
      </c>
      <c r="G86" s="182"/>
      <c r="H86" s="182"/>
      <c r="I86" s="182"/>
      <c r="J86" s="182"/>
      <c r="K86" s="185">
        <f>BK86</f>
        <v>0</v>
      </c>
      <c r="L86" s="182"/>
      <c r="M86" s="186"/>
      <c r="N86" s="187"/>
      <c r="O86" s="188"/>
      <c r="P86" s="188"/>
      <c r="Q86" s="189">
        <f>Q87+Q174+Q182</f>
        <v>0</v>
      </c>
      <c r="R86" s="189">
        <f>R87+R174+R182</f>
        <v>0</v>
      </c>
      <c r="S86" s="188"/>
      <c r="T86" s="190">
        <f>T87+T174+T182</f>
        <v>0</v>
      </c>
      <c r="U86" s="188"/>
      <c r="V86" s="190">
        <f>V87+V174+V182</f>
        <v>155.09399299999996</v>
      </c>
      <c r="W86" s="188"/>
      <c r="X86" s="190">
        <f>X87+X174+X182</f>
        <v>0</v>
      </c>
      <c r="Y86" s="191"/>
      <c r="Z86" s="12"/>
      <c r="AA86" s="12"/>
      <c r="AB86" s="12"/>
      <c r="AC86" s="12"/>
      <c r="AD86" s="12"/>
      <c r="AE86" s="12"/>
      <c r="AR86" s="192" t="s">
        <v>82</v>
      </c>
      <c r="AT86" s="193" t="s">
        <v>73</v>
      </c>
      <c r="AU86" s="193" t="s">
        <v>74</v>
      </c>
      <c r="AY86" s="192" t="s">
        <v>123</v>
      </c>
      <c r="BK86" s="194">
        <f>BK87+BK174+BK182</f>
        <v>0</v>
      </c>
    </row>
    <row r="87" s="12" customFormat="1" ht="22.8" customHeight="1">
      <c r="A87" s="12"/>
      <c r="B87" s="181"/>
      <c r="C87" s="182"/>
      <c r="D87" s="183" t="s">
        <v>73</v>
      </c>
      <c r="E87" s="195" t="s">
        <v>82</v>
      </c>
      <c r="F87" s="195" t="s">
        <v>161</v>
      </c>
      <c r="G87" s="182"/>
      <c r="H87" s="182"/>
      <c r="I87" s="182"/>
      <c r="J87" s="182"/>
      <c r="K87" s="196">
        <f>BK87</f>
        <v>0</v>
      </c>
      <c r="L87" s="182"/>
      <c r="M87" s="186"/>
      <c r="N87" s="187"/>
      <c r="O87" s="188"/>
      <c r="P87" s="188"/>
      <c r="Q87" s="189">
        <f>SUM(Q88:Q173)</f>
        <v>0</v>
      </c>
      <c r="R87" s="189">
        <f>SUM(R88:R173)</f>
        <v>0</v>
      </c>
      <c r="S87" s="188"/>
      <c r="T87" s="190">
        <f>SUM(T88:T173)</f>
        <v>0</v>
      </c>
      <c r="U87" s="188"/>
      <c r="V87" s="190">
        <f>SUM(V88:V173)</f>
        <v>146.23211299999997</v>
      </c>
      <c r="W87" s="188"/>
      <c r="X87" s="190">
        <f>SUM(X88:X173)</f>
        <v>0</v>
      </c>
      <c r="Y87" s="191"/>
      <c r="Z87" s="12"/>
      <c r="AA87" s="12"/>
      <c r="AB87" s="12"/>
      <c r="AC87" s="12"/>
      <c r="AD87" s="12"/>
      <c r="AE87" s="12"/>
      <c r="AR87" s="192" t="s">
        <v>82</v>
      </c>
      <c r="AT87" s="193" t="s">
        <v>73</v>
      </c>
      <c r="AU87" s="193" t="s">
        <v>82</v>
      </c>
      <c r="AY87" s="192" t="s">
        <v>123</v>
      </c>
      <c r="BK87" s="194">
        <f>SUM(BK88:BK173)</f>
        <v>0</v>
      </c>
    </row>
    <row r="88" s="2" customFormat="1" ht="24.15" customHeight="1">
      <c r="A88" s="31"/>
      <c r="B88" s="32"/>
      <c r="C88" s="197" t="s">
        <v>82</v>
      </c>
      <c r="D88" s="197" t="s">
        <v>126</v>
      </c>
      <c r="E88" s="198" t="s">
        <v>162</v>
      </c>
      <c r="F88" s="199" t="s">
        <v>163</v>
      </c>
      <c r="G88" s="200" t="s">
        <v>164</v>
      </c>
      <c r="H88" s="201">
        <v>16310</v>
      </c>
      <c r="I88" s="202">
        <v>0</v>
      </c>
      <c r="J88" s="202">
        <v>0</v>
      </c>
      <c r="K88" s="202">
        <f>ROUND(P88*H88,2)</f>
        <v>0</v>
      </c>
      <c r="L88" s="199" t="s">
        <v>165</v>
      </c>
      <c r="M88" s="37"/>
      <c r="N88" s="203" t="s">
        <v>18</v>
      </c>
      <c r="O88" s="204" t="s">
        <v>43</v>
      </c>
      <c r="P88" s="205">
        <f>I88+J88</f>
        <v>0</v>
      </c>
      <c r="Q88" s="205">
        <f>ROUND(I88*H88,2)</f>
        <v>0</v>
      </c>
      <c r="R88" s="205">
        <f>ROUND(J88*H88,2)</f>
        <v>0</v>
      </c>
      <c r="S88" s="206">
        <v>0</v>
      </c>
      <c r="T88" s="206">
        <f>S88*H88</f>
        <v>0</v>
      </c>
      <c r="U88" s="206">
        <v>0</v>
      </c>
      <c r="V88" s="206">
        <f>U88*H88</f>
        <v>0</v>
      </c>
      <c r="W88" s="206">
        <v>0</v>
      </c>
      <c r="X88" s="206">
        <f>W88*H88</f>
        <v>0</v>
      </c>
      <c r="Y88" s="207" t="s">
        <v>18</v>
      </c>
      <c r="Z88" s="31"/>
      <c r="AA88" s="31"/>
      <c r="AB88" s="31"/>
      <c r="AC88" s="31"/>
      <c r="AD88" s="31"/>
      <c r="AE88" s="31"/>
      <c r="AR88" s="208" t="s">
        <v>166</v>
      </c>
      <c r="AT88" s="208" t="s">
        <v>126</v>
      </c>
      <c r="AU88" s="208" t="s">
        <v>84</v>
      </c>
      <c r="AY88" s="16" t="s">
        <v>123</v>
      </c>
      <c r="BE88" s="209">
        <f>IF(O88="základní",K88,0)</f>
        <v>0</v>
      </c>
      <c r="BF88" s="209">
        <f>IF(O88="snížená",K88,0)</f>
        <v>0</v>
      </c>
      <c r="BG88" s="209">
        <f>IF(O88="zákl. přenesená",K88,0)</f>
        <v>0</v>
      </c>
      <c r="BH88" s="209">
        <f>IF(O88="sníž. přenesená",K88,0)</f>
        <v>0</v>
      </c>
      <c r="BI88" s="209">
        <f>IF(O88="nulová",K88,0)</f>
        <v>0</v>
      </c>
      <c r="BJ88" s="16" t="s">
        <v>82</v>
      </c>
      <c r="BK88" s="209">
        <f>ROUND(P88*H88,2)</f>
        <v>0</v>
      </c>
      <c r="BL88" s="16" t="s">
        <v>166</v>
      </c>
      <c r="BM88" s="208" t="s">
        <v>167</v>
      </c>
    </row>
    <row r="89" s="2" customFormat="1">
      <c r="A89" s="31"/>
      <c r="B89" s="32"/>
      <c r="C89" s="33"/>
      <c r="D89" s="219" t="s">
        <v>168</v>
      </c>
      <c r="E89" s="33"/>
      <c r="F89" s="220" t="s">
        <v>169</v>
      </c>
      <c r="G89" s="33"/>
      <c r="H89" s="33"/>
      <c r="I89" s="33"/>
      <c r="J89" s="33"/>
      <c r="K89" s="33"/>
      <c r="L89" s="33"/>
      <c r="M89" s="37"/>
      <c r="N89" s="212"/>
      <c r="O89" s="213"/>
      <c r="P89" s="76"/>
      <c r="Q89" s="76"/>
      <c r="R89" s="76"/>
      <c r="S89" s="76"/>
      <c r="T89" s="76"/>
      <c r="U89" s="76"/>
      <c r="V89" s="76"/>
      <c r="W89" s="76"/>
      <c r="X89" s="76"/>
      <c r="Y89" s="77"/>
      <c r="Z89" s="31"/>
      <c r="AA89" s="31"/>
      <c r="AB89" s="31"/>
      <c r="AC89" s="31"/>
      <c r="AD89" s="31"/>
      <c r="AE89" s="31"/>
      <c r="AT89" s="16" t="s">
        <v>168</v>
      </c>
      <c r="AU89" s="16" t="s">
        <v>84</v>
      </c>
    </row>
    <row r="90" s="13" customFormat="1">
      <c r="A90" s="13"/>
      <c r="B90" s="221"/>
      <c r="C90" s="222"/>
      <c r="D90" s="210" t="s">
        <v>170</v>
      </c>
      <c r="E90" s="223" t="s">
        <v>18</v>
      </c>
      <c r="F90" s="224" t="s">
        <v>171</v>
      </c>
      <c r="G90" s="222"/>
      <c r="H90" s="225">
        <v>16310</v>
      </c>
      <c r="I90" s="222"/>
      <c r="J90" s="222"/>
      <c r="K90" s="222"/>
      <c r="L90" s="222"/>
      <c r="M90" s="226"/>
      <c r="N90" s="227"/>
      <c r="O90" s="228"/>
      <c r="P90" s="228"/>
      <c r="Q90" s="228"/>
      <c r="R90" s="228"/>
      <c r="S90" s="228"/>
      <c r="T90" s="228"/>
      <c r="U90" s="228"/>
      <c r="V90" s="228"/>
      <c r="W90" s="228"/>
      <c r="X90" s="228"/>
      <c r="Y90" s="229"/>
      <c r="Z90" s="13"/>
      <c r="AA90" s="13"/>
      <c r="AB90" s="13"/>
      <c r="AC90" s="13"/>
      <c r="AD90" s="13"/>
      <c r="AE90" s="13"/>
      <c r="AT90" s="230" t="s">
        <v>170</v>
      </c>
      <c r="AU90" s="230" t="s">
        <v>84</v>
      </c>
      <c r="AV90" s="13" t="s">
        <v>84</v>
      </c>
      <c r="AW90" s="13" t="s">
        <v>5</v>
      </c>
      <c r="AX90" s="13" t="s">
        <v>82</v>
      </c>
      <c r="AY90" s="230" t="s">
        <v>123</v>
      </c>
    </row>
    <row r="91" s="2" customFormat="1" ht="24.15" customHeight="1">
      <c r="A91" s="31"/>
      <c r="B91" s="32"/>
      <c r="C91" s="231" t="s">
        <v>84</v>
      </c>
      <c r="D91" s="231" t="s">
        <v>172</v>
      </c>
      <c r="E91" s="232" t="s">
        <v>173</v>
      </c>
      <c r="F91" s="233" t="s">
        <v>174</v>
      </c>
      <c r="G91" s="234" t="s">
        <v>175</v>
      </c>
      <c r="H91" s="235">
        <v>32.619999999999997</v>
      </c>
      <c r="I91" s="236">
        <v>0</v>
      </c>
      <c r="J91" s="237"/>
      <c r="K91" s="236">
        <f>ROUND(P91*H91,2)</f>
        <v>0</v>
      </c>
      <c r="L91" s="233" t="s">
        <v>165</v>
      </c>
      <c r="M91" s="238"/>
      <c r="N91" s="239" t="s">
        <v>18</v>
      </c>
      <c r="O91" s="204" t="s">
        <v>43</v>
      </c>
      <c r="P91" s="205">
        <f>I91+J91</f>
        <v>0</v>
      </c>
      <c r="Q91" s="205">
        <f>ROUND(I91*H91,2)</f>
        <v>0</v>
      </c>
      <c r="R91" s="205">
        <f>ROUND(J91*H91,2)</f>
        <v>0</v>
      </c>
      <c r="S91" s="206">
        <v>0</v>
      </c>
      <c r="T91" s="206">
        <f>S91*H91</f>
        <v>0</v>
      </c>
      <c r="U91" s="206">
        <v>0.001</v>
      </c>
      <c r="V91" s="206">
        <f>U91*H91</f>
        <v>0.032619999999999996</v>
      </c>
      <c r="W91" s="206">
        <v>0</v>
      </c>
      <c r="X91" s="206">
        <f>W91*H91</f>
        <v>0</v>
      </c>
      <c r="Y91" s="207" t="s">
        <v>18</v>
      </c>
      <c r="Z91" s="31"/>
      <c r="AA91" s="31"/>
      <c r="AB91" s="31"/>
      <c r="AC91" s="31"/>
      <c r="AD91" s="31"/>
      <c r="AE91" s="31"/>
      <c r="AR91" s="208" t="s">
        <v>176</v>
      </c>
      <c r="AT91" s="208" t="s">
        <v>172</v>
      </c>
      <c r="AU91" s="208" t="s">
        <v>84</v>
      </c>
      <c r="AY91" s="16" t="s">
        <v>123</v>
      </c>
      <c r="BE91" s="209">
        <f>IF(O91="základní",K91,0)</f>
        <v>0</v>
      </c>
      <c r="BF91" s="209">
        <f>IF(O91="snížená",K91,0)</f>
        <v>0</v>
      </c>
      <c r="BG91" s="209">
        <f>IF(O91="zákl. přenesená",K91,0)</f>
        <v>0</v>
      </c>
      <c r="BH91" s="209">
        <f>IF(O91="sníž. přenesená",K91,0)</f>
        <v>0</v>
      </c>
      <c r="BI91" s="209">
        <f>IF(O91="nulová",K91,0)</f>
        <v>0</v>
      </c>
      <c r="BJ91" s="16" t="s">
        <v>82</v>
      </c>
      <c r="BK91" s="209">
        <f>ROUND(P91*H91,2)</f>
        <v>0</v>
      </c>
      <c r="BL91" s="16" t="s">
        <v>166</v>
      </c>
      <c r="BM91" s="208" t="s">
        <v>177</v>
      </c>
    </row>
    <row r="92" s="2" customFormat="1">
      <c r="A92" s="31"/>
      <c r="B92" s="32"/>
      <c r="C92" s="33"/>
      <c r="D92" s="210" t="s">
        <v>132</v>
      </c>
      <c r="E92" s="33"/>
      <c r="F92" s="211" t="s">
        <v>178</v>
      </c>
      <c r="G92" s="33"/>
      <c r="H92" s="33"/>
      <c r="I92" s="33"/>
      <c r="J92" s="33"/>
      <c r="K92" s="33"/>
      <c r="L92" s="33"/>
      <c r="M92" s="37"/>
      <c r="N92" s="212"/>
      <c r="O92" s="213"/>
      <c r="P92" s="76"/>
      <c r="Q92" s="76"/>
      <c r="R92" s="76"/>
      <c r="S92" s="76"/>
      <c r="T92" s="76"/>
      <c r="U92" s="76"/>
      <c r="V92" s="76"/>
      <c r="W92" s="76"/>
      <c r="X92" s="76"/>
      <c r="Y92" s="77"/>
      <c r="Z92" s="31"/>
      <c r="AA92" s="31"/>
      <c r="AB92" s="31"/>
      <c r="AC92" s="31"/>
      <c r="AD92" s="31"/>
      <c r="AE92" s="31"/>
      <c r="AT92" s="16" t="s">
        <v>132</v>
      </c>
      <c r="AU92" s="16" t="s">
        <v>84</v>
      </c>
    </row>
    <row r="93" s="13" customFormat="1">
      <c r="A93" s="13"/>
      <c r="B93" s="221"/>
      <c r="C93" s="222"/>
      <c r="D93" s="210" t="s">
        <v>170</v>
      </c>
      <c r="E93" s="223" t="s">
        <v>18</v>
      </c>
      <c r="F93" s="224" t="s">
        <v>179</v>
      </c>
      <c r="G93" s="222"/>
      <c r="H93" s="225">
        <v>32.619999999999997</v>
      </c>
      <c r="I93" s="222"/>
      <c r="J93" s="222"/>
      <c r="K93" s="222"/>
      <c r="L93" s="222"/>
      <c r="M93" s="226"/>
      <c r="N93" s="227"/>
      <c r="O93" s="228"/>
      <c r="P93" s="228"/>
      <c r="Q93" s="228"/>
      <c r="R93" s="228"/>
      <c r="S93" s="228"/>
      <c r="T93" s="228"/>
      <c r="U93" s="228"/>
      <c r="V93" s="228"/>
      <c r="W93" s="228"/>
      <c r="X93" s="228"/>
      <c r="Y93" s="229"/>
      <c r="Z93" s="13"/>
      <c r="AA93" s="13"/>
      <c r="AB93" s="13"/>
      <c r="AC93" s="13"/>
      <c r="AD93" s="13"/>
      <c r="AE93" s="13"/>
      <c r="AT93" s="230" t="s">
        <v>170</v>
      </c>
      <c r="AU93" s="230" t="s">
        <v>84</v>
      </c>
      <c r="AV93" s="13" t="s">
        <v>84</v>
      </c>
      <c r="AW93" s="13" t="s">
        <v>5</v>
      </c>
      <c r="AX93" s="13" t="s">
        <v>82</v>
      </c>
      <c r="AY93" s="230" t="s">
        <v>123</v>
      </c>
    </row>
    <row r="94" s="2" customFormat="1" ht="24.15" customHeight="1">
      <c r="A94" s="31"/>
      <c r="B94" s="32"/>
      <c r="C94" s="197" t="s">
        <v>141</v>
      </c>
      <c r="D94" s="197" t="s">
        <v>126</v>
      </c>
      <c r="E94" s="198" t="s">
        <v>180</v>
      </c>
      <c r="F94" s="199" t="s">
        <v>181</v>
      </c>
      <c r="G94" s="200" t="s">
        <v>147</v>
      </c>
      <c r="H94" s="201">
        <v>101</v>
      </c>
      <c r="I94" s="202">
        <v>0</v>
      </c>
      <c r="J94" s="202">
        <v>0</v>
      </c>
      <c r="K94" s="202">
        <f>ROUND(P94*H94,2)</f>
        <v>0</v>
      </c>
      <c r="L94" s="199" t="s">
        <v>165</v>
      </c>
      <c r="M94" s="37"/>
      <c r="N94" s="203" t="s">
        <v>18</v>
      </c>
      <c r="O94" s="204" t="s">
        <v>43</v>
      </c>
      <c r="P94" s="205">
        <f>I94+J94</f>
        <v>0</v>
      </c>
      <c r="Q94" s="205">
        <f>ROUND(I94*H94,2)</f>
        <v>0</v>
      </c>
      <c r="R94" s="205">
        <f>ROUND(J94*H94,2)</f>
        <v>0</v>
      </c>
      <c r="S94" s="206">
        <v>0</v>
      </c>
      <c r="T94" s="206">
        <f>S94*H94</f>
        <v>0</v>
      </c>
      <c r="U94" s="206">
        <v>0</v>
      </c>
      <c r="V94" s="206">
        <f>U94*H94</f>
        <v>0</v>
      </c>
      <c r="W94" s="206">
        <v>0</v>
      </c>
      <c r="X94" s="206">
        <f>W94*H94</f>
        <v>0</v>
      </c>
      <c r="Y94" s="207" t="s">
        <v>18</v>
      </c>
      <c r="Z94" s="31"/>
      <c r="AA94" s="31"/>
      <c r="AB94" s="31"/>
      <c r="AC94" s="31"/>
      <c r="AD94" s="31"/>
      <c r="AE94" s="31"/>
      <c r="AR94" s="208" t="s">
        <v>166</v>
      </c>
      <c r="AT94" s="208" t="s">
        <v>126</v>
      </c>
      <c r="AU94" s="208" t="s">
        <v>84</v>
      </c>
      <c r="AY94" s="16" t="s">
        <v>123</v>
      </c>
      <c r="BE94" s="209">
        <f>IF(O94="základní",K94,0)</f>
        <v>0</v>
      </c>
      <c r="BF94" s="209">
        <f>IF(O94="snížená",K94,0)</f>
        <v>0</v>
      </c>
      <c r="BG94" s="209">
        <f>IF(O94="zákl. přenesená",K94,0)</f>
        <v>0</v>
      </c>
      <c r="BH94" s="209">
        <f>IF(O94="sníž. přenesená",K94,0)</f>
        <v>0</v>
      </c>
      <c r="BI94" s="209">
        <f>IF(O94="nulová",K94,0)</f>
        <v>0</v>
      </c>
      <c r="BJ94" s="16" t="s">
        <v>82</v>
      </c>
      <c r="BK94" s="209">
        <f>ROUND(P94*H94,2)</f>
        <v>0</v>
      </c>
      <c r="BL94" s="16" t="s">
        <v>166</v>
      </c>
      <c r="BM94" s="208" t="s">
        <v>182</v>
      </c>
    </row>
    <row r="95" s="2" customFormat="1">
      <c r="A95" s="31"/>
      <c r="B95" s="32"/>
      <c r="C95" s="33"/>
      <c r="D95" s="219" t="s">
        <v>168</v>
      </c>
      <c r="E95" s="33"/>
      <c r="F95" s="220" t="s">
        <v>183</v>
      </c>
      <c r="G95" s="33"/>
      <c r="H95" s="33"/>
      <c r="I95" s="33"/>
      <c r="J95" s="33"/>
      <c r="K95" s="33"/>
      <c r="L95" s="33"/>
      <c r="M95" s="37"/>
      <c r="N95" s="212"/>
      <c r="O95" s="213"/>
      <c r="P95" s="76"/>
      <c r="Q95" s="76"/>
      <c r="R95" s="76"/>
      <c r="S95" s="76"/>
      <c r="T95" s="76"/>
      <c r="U95" s="76"/>
      <c r="V95" s="76"/>
      <c r="W95" s="76"/>
      <c r="X95" s="76"/>
      <c r="Y95" s="77"/>
      <c r="Z95" s="31"/>
      <c r="AA95" s="31"/>
      <c r="AB95" s="31"/>
      <c r="AC95" s="31"/>
      <c r="AD95" s="31"/>
      <c r="AE95" s="31"/>
      <c r="AT95" s="16" t="s">
        <v>168</v>
      </c>
      <c r="AU95" s="16" t="s">
        <v>84</v>
      </c>
    </row>
    <row r="96" s="13" customFormat="1">
      <c r="A96" s="13"/>
      <c r="B96" s="221"/>
      <c r="C96" s="222"/>
      <c r="D96" s="210" t="s">
        <v>170</v>
      </c>
      <c r="E96" s="223" t="s">
        <v>18</v>
      </c>
      <c r="F96" s="224" t="s">
        <v>150</v>
      </c>
      <c r="G96" s="222"/>
      <c r="H96" s="225">
        <v>101</v>
      </c>
      <c r="I96" s="222"/>
      <c r="J96" s="222"/>
      <c r="K96" s="222"/>
      <c r="L96" s="222"/>
      <c r="M96" s="226"/>
      <c r="N96" s="227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9"/>
      <c r="Z96" s="13"/>
      <c r="AA96" s="13"/>
      <c r="AB96" s="13"/>
      <c r="AC96" s="13"/>
      <c r="AD96" s="13"/>
      <c r="AE96" s="13"/>
      <c r="AT96" s="230" t="s">
        <v>170</v>
      </c>
      <c r="AU96" s="230" t="s">
        <v>84</v>
      </c>
      <c r="AV96" s="13" t="s">
        <v>84</v>
      </c>
      <c r="AW96" s="13" t="s">
        <v>5</v>
      </c>
      <c r="AX96" s="13" t="s">
        <v>82</v>
      </c>
      <c r="AY96" s="230" t="s">
        <v>123</v>
      </c>
    </row>
    <row r="97" s="2" customFormat="1" ht="24.15" customHeight="1">
      <c r="A97" s="31"/>
      <c r="B97" s="32"/>
      <c r="C97" s="231" t="s">
        <v>166</v>
      </c>
      <c r="D97" s="231" t="s">
        <v>172</v>
      </c>
      <c r="E97" s="232" t="s">
        <v>184</v>
      </c>
      <c r="F97" s="233" t="s">
        <v>185</v>
      </c>
      <c r="G97" s="234" t="s">
        <v>152</v>
      </c>
      <c r="H97" s="235">
        <v>50.5</v>
      </c>
      <c r="I97" s="236">
        <v>0</v>
      </c>
      <c r="J97" s="237"/>
      <c r="K97" s="236">
        <f>ROUND(P97*H97,2)</f>
        <v>0</v>
      </c>
      <c r="L97" s="233" t="s">
        <v>165</v>
      </c>
      <c r="M97" s="238"/>
      <c r="N97" s="239" t="s">
        <v>18</v>
      </c>
      <c r="O97" s="204" t="s">
        <v>43</v>
      </c>
      <c r="P97" s="205">
        <f>I97+J97</f>
        <v>0</v>
      </c>
      <c r="Q97" s="205">
        <f>ROUND(I97*H97,2)</f>
        <v>0</v>
      </c>
      <c r="R97" s="205">
        <f>ROUND(J97*H97,2)</f>
        <v>0</v>
      </c>
      <c r="S97" s="206">
        <v>0</v>
      </c>
      <c r="T97" s="206">
        <f>S97*H97</f>
        <v>0</v>
      </c>
      <c r="U97" s="206">
        <v>0.22</v>
      </c>
      <c r="V97" s="206">
        <f>U97*H97</f>
        <v>11.109999999999999</v>
      </c>
      <c r="W97" s="206">
        <v>0</v>
      </c>
      <c r="X97" s="206">
        <f>W97*H97</f>
        <v>0</v>
      </c>
      <c r="Y97" s="207" t="s">
        <v>18</v>
      </c>
      <c r="Z97" s="31"/>
      <c r="AA97" s="31"/>
      <c r="AB97" s="31"/>
      <c r="AC97" s="31"/>
      <c r="AD97" s="31"/>
      <c r="AE97" s="31"/>
      <c r="AR97" s="208" t="s">
        <v>176</v>
      </c>
      <c r="AT97" s="208" t="s">
        <v>172</v>
      </c>
      <c r="AU97" s="208" t="s">
        <v>84</v>
      </c>
      <c r="AY97" s="16" t="s">
        <v>123</v>
      </c>
      <c r="BE97" s="209">
        <f>IF(O97="základní",K97,0)</f>
        <v>0</v>
      </c>
      <c r="BF97" s="209">
        <f>IF(O97="snížená",K97,0)</f>
        <v>0</v>
      </c>
      <c r="BG97" s="209">
        <f>IF(O97="zákl. přenesená",K97,0)</f>
        <v>0</v>
      </c>
      <c r="BH97" s="209">
        <f>IF(O97="sníž. přenesená",K97,0)</f>
        <v>0</v>
      </c>
      <c r="BI97" s="209">
        <f>IF(O97="nulová",K97,0)</f>
        <v>0</v>
      </c>
      <c r="BJ97" s="16" t="s">
        <v>82</v>
      </c>
      <c r="BK97" s="209">
        <f>ROUND(P97*H97,2)</f>
        <v>0</v>
      </c>
      <c r="BL97" s="16" t="s">
        <v>166</v>
      </c>
      <c r="BM97" s="208" t="s">
        <v>186</v>
      </c>
    </row>
    <row r="98" s="13" customFormat="1">
      <c r="A98" s="13"/>
      <c r="B98" s="221"/>
      <c r="C98" s="222"/>
      <c r="D98" s="210" t="s">
        <v>170</v>
      </c>
      <c r="E98" s="223" t="s">
        <v>18</v>
      </c>
      <c r="F98" s="224" t="s">
        <v>187</v>
      </c>
      <c r="G98" s="222"/>
      <c r="H98" s="225">
        <v>50.5</v>
      </c>
      <c r="I98" s="222"/>
      <c r="J98" s="222"/>
      <c r="K98" s="222"/>
      <c r="L98" s="222"/>
      <c r="M98" s="226"/>
      <c r="N98" s="227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9"/>
      <c r="Z98" s="13"/>
      <c r="AA98" s="13"/>
      <c r="AB98" s="13"/>
      <c r="AC98" s="13"/>
      <c r="AD98" s="13"/>
      <c r="AE98" s="13"/>
      <c r="AT98" s="230" t="s">
        <v>170</v>
      </c>
      <c r="AU98" s="230" t="s">
        <v>84</v>
      </c>
      <c r="AV98" s="13" t="s">
        <v>84</v>
      </c>
      <c r="AW98" s="13" t="s">
        <v>5</v>
      </c>
      <c r="AX98" s="13" t="s">
        <v>82</v>
      </c>
      <c r="AY98" s="230" t="s">
        <v>123</v>
      </c>
    </row>
    <row r="99" s="2" customFormat="1" ht="24.15" customHeight="1">
      <c r="A99" s="31"/>
      <c r="B99" s="32"/>
      <c r="C99" s="197" t="s">
        <v>122</v>
      </c>
      <c r="D99" s="197" t="s">
        <v>126</v>
      </c>
      <c r="E99" s="198" t="s">
        <v>188</v>
      </c>
      <c r="F99" s="199" t="s">
        <v>189</v>
      </c>
      <c r="G99" s="200" t="s">
        <v>147</v>
      </c>
      <c r="H99" s="201">
        <v>6517</v>
      </c>
      <c r="I99" s="202">
        <v>0</v>
      </c>
      <c r="J99" s="202">
        <v>0</v>
      </c>
      <c r="K99" s="202">
        <f>ROUND(P99*H99,2)</f>
        <v>0</v>
      </c>
      <c r="L99" s="199" t="s">
        <v>165</v>
      </c>
      <c r="M99" s="37"/>
      <c r="N99" s="203" t="s">
        <v>18</v>
      </c>
      <c r="O99" s="204" t="s">
        <v>43</v>
      </c>
      <c r="P99" s="205">
        <f>I99+J99</f>
        <v>0</v>
      </c>
      <c r="Q99" s="205">
        <f>ROUND(I99*H99,2)</f>
        <v>0</v>
      </c>
      <c r="R99" s="205">
        <f>ROUND(J99*H99,2)</f>
        <v>0</v>
      </c>
      <c r="S99" s="206">
        <v>0</v>
      </c>
      <c r="T99" s="206">
        <f>S99*H99</f>
        <v>0</v>
      </c>
      <c r="U99" s="206">
        <v>0</v>
      </c>
      <c r="V99" s="206">
        <f>U99*H99</f>
        <v>0</v>
      </c>
      <c r="W99" s="206">
        <v>0</v>
      </c>
      <c r="X99" s="206">
        <f>W99*H99</f>
        <v>0</v>
      </c>
      <c r="Y99" s="207" t="s">
        <v>18</v>
      </c>
      <c r="Z99" s="31"/>
      <c r="AA99" s="31"/>
      <c r="AB99" s="31"/>
      <c r="AC99" s="31"/>
      <c r="AD99" s="31"/>
      <c r="AE99" s="31"/>
      <c r="AR99" s="208" t="s">
        <v>166</v>
      </c>
      <c r="AT99" s="208" t="s">
        <v>126</v>
      </c>
      <c r="AU99" s="208" t="s">
        <v>84</v>
      </c>
      <c r="AY99" s="16" t="s">
        <v>123</v>
      </c>
      <c r="BE99" s="209">
        <f>IF(O99="základní",K99,0)</f>
        <v>0</v>
      </c>
      <c r="BF99" s="209">
        <f>IF(O99="snížená",K99,0)</f>
        <v>0</v>
      </c>
      <c r="BG99" s="209">
        <f>IF(O99="zákl. přenesená",K99,0)</f>
        <v>0</v>
      </c>
      <c r="BH99" s="209">
        <f>IF(O99="sníž. přenesená",K99,0)</f>
        <v>0</v>
      </c>
      <c r="BI99" s="209">
        <f>IF(O99="nulová",K99,0)</f>
        <v>0</v>
      </c>
      <c r="BJ99" s="16" t="s">
        <v>82</v>
      </c>
      <c r="BK99" s="209">
        <f>ROUND(P99*H99,2)</f>
        <v>0</v>
      </c>
      <c r="BL99" s="16" t="s">
        <v>166</v>
      </c>
      <c r="BM99" s="208" t="s">
        <v>190</v>
      </c>
    </row>
    <row r="100" s="2" customFormat="1">
      <c r="A100" s="31"/>
      <c r="B100" s="32"/>
      <c r="C100" s="33"/>
      <c r="D100" s="219" t="s">
        <v>168</v>
      </c>
      <c r="E100" s="33"/>
      <c r="F100" s="220" t="s">
        <v>191</v>
      </c>
      <c r="G100" s="33"/>
      <c r="H100" s="33"/>
      <c r="I100" s="33"/>
      <c r="J100" s="33"/>
      <c r="K100" s="33"/>
      <c r="L100" s="33"/>
      <c r="M100" s="37"/>
      <c r="N100" s="212"/>
      <c r="O100" s="213"/>
      <c r="P100" s="76"/>
      <c r="Q100" s="76"/>
      <c r="R100" s="76"/>
      <c r="S100" s="76"/>
      <c r="T100" s="76"/>
      <c r="U100" s="76"/>
      <c r="V100" s="76"/>
      <c r="W100" s="76"/>
      <c r="X100" s="76"/>
      <c r="Y100" s="77"/>
      <c r="Z100" s="31"/>
      <c r="AA100" s="31"/>
      <c r="AB100" s="31"/>
      <c r="AC100" s="31"/>
      <c r="AD100" s="31"/>
      <c r="AE100" s="31"/>
      <c r="AT100" s="16" t="s">
        <v>168</v>
      </c>
      <c r="AU100" s="16" t="s">
        <v>84</v>
      </c>
    </row>
    <row r="101" s="13" customFormat="1">
      <c r="A101" s="13"/>
      <c r="B101" s="221"/>
      <c r="C101" s="222"/>
      <c r="D101" s="210" t="s">
        <v>170</v>
      </c>
      <c r="E101" s="223" t="s">
        <v>18</v>
      </c>
      <c r="F101" s="224" t="s">
        <v>146</v>
      </c>
      <c r="G101" s="222"/>
      <c r="H101" s="225">
        <v>6517</v>
      </c>
      <c r="I101" s="222"/>
      <c r="J101" s="222"/>
      <c r="K101" s="222"/>
      <c r="L101" s="222"/>
      <c r="M101" s="226"/>
      <c r="N101" s="227"/>
      <c r="O101" s="228"/>
      <c r="P101" s="228"/>
      <c r="Q101" s="228"/>
      <c r="R101" s="228"/>
      <c r="S101" s="228"/>
      <c r="T101" s="228"/>
      <c r="U101" s="228"/>
      <c r="V101" s="228"/>
      <c r="W101" s="228"/>
      <c r="X101" s="228"/>
      <c r="Y101" s="229"/>
      <c r="Z101" s="13"/>
      <c r="AA101" s="13"/>
      <c r="AB101" s="13"/>
      <c r="AC101" s="13"/>
      <c r="AD101" s="13"/>
      <c r="AE101" s="13"/>
      <c r="AT101" s="230" t="s">
        <v>170</v>
      </c>
      <c r="AU101" s="230" t="s">
        <v>84</v>
      </c>
      <c r="AV101" s="13" t="s">
        <v>84</v>
      </c>
      <c r="AW101" s="13" t="s">
        <v>5</v>
      </c>
      <c r="AX101" s="13" t="s">
        <v>82</v>
      </c>
      <c r="AY101" s="230" t="s">
        <v>123</v>
      </c>
    </row>
    <row r="102" s="2" customFormat="1" ht="24.15" customHeight="1">
      <c r="A102" s="31"/>
      <c r="B102" s="32"/>
      <c r="C102" s="197" t="s">
        <v>192</v>
      </c>
      <c r="D102" s="197" t="s">
        <v>126</v>
      </c>
      <c r="E102" s="198" t="s">
        <v>193</v>
      </c>
      <c r="F102" s="199" t="s">
        <v>194</v>
      </c>
      <c r="G102" s="200" t="s">
        <v>164</v>
      </c>
      <c r="H102" s="201">
        <v>16310</v>
      </c>
      <c r="I102" s="202">
        <v>0</v>
      </c>
      <c r="J102" s="202">
        <v>0</v>
      </c>
      <c r="K102" s="202">
        <f>ROUND(P102*H102,2)</f>
        <v>0</v>
      </c>
      <c r="L102" s="199" t="s">
        <v>165</v>
      </c>
      <c r="M102" s="37"/>
      <c r="N102" s="203" t="s">
        <v>18</v>
      </c>
      <c r="O102" s="204" t="s">
        <v>43</v>
      </c>
      <c r="P102" s="205">
        <f>I102+J102</f>
        <v>0</v>
      </c>
      <c r="Q102" s="205">
        <f>ROUND(I102*H102,2)</f>
        <v>0</v>
      </c>
      <c r="R102" s="205">
        <f>ROUND(J102*H102,2)</f>
        <v>0</v>
      </c>
      <c r="S102" s="206">
        <v>0</v>
      </c>
      <c r="T102" s="206">
        <f>S102*H102</f>
        <v>0</v>
      </c>
      <c r="U102" s="206">
        <v>0</v>
      </c>
      <c r="V102" s="206">
        <f>U102*H102</f>
        <v>0</v>
      </c>
      <c r="W102" s="206">
        <v>0</v>
      </c>
      <c r="X102" s="206">
        <f>W102*H102</f>
        <v>0</v>
      </c>
      <c r="Y102" s="207" t="s">
        <v>18</v>
      </c>
      <c r="Z102" s="31"/>
      <c r="AA102" s="31"/>
      <c r="AB102" s="31"/>
      <c r="AC102" s="31"/>
      <c r="AD102" s="31"/>
      <c r="AE102" s="31"/>
      <c r="AR102" s="208" t="s">
        <v>166</v>
      </c>
      <c r="AT102" s="208" t="s">
        <v>126</v>
      </c>
      <c r="AU102" s="208" t="s">
        <v>84</v>
      </c>
      <c r="AY102" s="16" t="s">
        <v>123</v>
      </c>
      <c r="BE102" s="209">
        <f>IF(O102="základní",K102,0)</f>
        <v>0</v>
      </c>
      <c r="BF102" s="209">
        <f>IF(O102="snížená",K102,0)</f>
        <v>0</v>
      </c>
      <c r="BG102" s="209">
        <f>IF(O102="zákl. přenesená",K102,0)</f>
        <v>0</v>
      </c>
      <c r="BH102" s="209">
        <f>IF(O102="sníž. přenesená",K102,0)</f>
        <v>0</v>
      </c>
      <c r="BI102" s="209">
        <f>IF(O102="nulová",K102,0)</f>
        <v>0</v>
      </c>
      <c r="BJ102" s="16" t="s">
        <v>82</v>
      </c>
      <c r="BK102" s="209">
        <f>ROUND(P102*H102,2)</f>
        <v>0</v>
      </c>
      <c r="BL102" s="16" t="s">
        <v>166</v>
      </c>
      <c r="BM102" s="208" t="s">
        <v>195</v>
      </c>
    </row>
    <row r="103" s="2" customFormat="1">
      <c r="A103" s="31"/>
      <c r="B103" s="32"/>
      <c r="C103" s="33"/>
      <c r="D103" s="219" t="s">
        <v>168</v>
      </c>
      <c r="E103" s="33"/>
      <c r="F103" s="220" t="s">
        <v>196</v>
      </c>
      <c r="G103" s="33"/>
      <c r="H103" s="33"/>
      <c r="I103" s="33"/>
      <c r="J103" s="33"/>
      <c r="K103" s="33"/>
      <c r="L103" s="33"/>
      <c r="M103" s="37"/>
      <c r="N103" s="212"/>
      <c r="O103" s="213"/>
      <c r="P103" s="76"/>
      <c r="Q103" s="76"/>
      <c r="R103" s="76"/>
      <c r="S103" s="76"/>
      <c r="T103" s="76"/>
      <c r="U103" s="76"/>
      <c r="V103" s="76"/>
      <c r="W103" s="76"/>
      <c r="X103" s="76"/>
      <c r="Y103" s="77"/>
      <c r="Z103" s="31"/>
      <c r="AA103" s="31"/>
      <c r="AB103" s="31"/>
      <c r="AC103" s="31"/>
      <c r="AD103" s="31"/>
      <c r="AE103" s="31"/>
      <c r="AT103" s="16" t="s">
        <v>168</v>
      </c>
      <c r="AU103" s="16" t="s">
        <v>84</v>
      </c>
    </row>
    <row r="104" s="13" customFormat="1">
      <c r="A104" s="13"/>
      <c r="B104" s="221"/>
      <c r="C104" s="222"/>
      <c r="D104" s="210" t="s">
        <v>170</v>
      </c>
      <c r="E104" s="223" t="s">
        <v>18</v>
      </c>
      <c r="F104" s="224" t="s">
        <v>171</v>
      </c>
      <c r="G104" s="222"/>
      <c r="H104" s="225">
        <v>16310</v>
      </c>
      <c r="I104" s="222"/>
      <c r="J104" s="222"/>
      <c r="K104" s="222"/>
      <c r="L104" s="222"/>
      <c r="M104" s="226"/>
      <c r="N104" s="227"/>
      <c r="O104" s="228"/>
      <c r="P104" s="228"/>
      <c r="Q104" s="228"/>
      <c r="R104" s="228"/>
      <c r="S104" s="228"/>
      <c r="T104" s="228"/>
      <c r="U104" s="228"/>
      <c r="V104" s="228"/>
      <c r="W104" s="228"/>
      <c r="X104" s="228"/>
      <c r="Y104" s="229"/>
      <c r="Z104" s="13"/>
      <c r="AA104" s="13"/>
      <c r="AB104" s="13"/>
      <c r="AC104" s="13"/>
      <c r="AD104" s="13"/>
      <c r="AE104" s="13"/>
      <c r="AT104" s="230" t="s">
        <v>170</v>
      </c>
      <c r="AU104" s="230" t="s">
        <v>84</v>
      </c>
      <c r="AV104" s="13" t="s">
        <v>84</v>
      </c>
      <c r="AW104" s="13" t="s">
        <v>5</v>
      </c>
      <c r="AX104" s="13" t="s">
        <v>82</v>
      </c>
      <c r="AY104" s="230" t="s">
        <v>123</v>
      </c>
    </row>
    <row r="105" s="2" customFormat="1" ht="24.15" customHeight="1">
      <c r="A105" s="31"/>
      <c r="B105" s="32"/>
      <c r="C105" s="197" t="s">
        <v>197</v>
      </c>
      <c r="D105" s="197" t="s">
        <v>126</v>
      </c>
      <c r="E105" s="198" t="s">
        <v>198</v>
      </c>
      <c r="F105" s="199" t="s">
        <v>199</v>
      </c>
      <c r="G105" s="200" t="s">
        <v>164</v>
      </c>
      <c r="H105" s="201">
        <v>16310</v>
      </c>
      <c r="I105" s="202">
        <v>0</v>
      </c>
      <c r="J105" s="202">
        <v>0</v>
      </c>
      <c r="K105" s="202">
        <f>ROUND(P105*H105,2)</f>
        <v>0</v>
      </c>
      <c r="L105" s="199" t="s">
        <v>165</v>
      </c>
      <c r="M105" s="37"/>
      <c r="N105" s="203" t="s">
        <v>18</v>
      </c>
      <c r="O105" s="204" t="s">
        <v>43</v>
      </c>
      <c r="P105" s="205">
        <f>I105+J105</f>
        <v>0</v>
      </c>
      <c r="Q105" s="205">
        <f>ROUND(I105*H105,2)</f>
        <v>0</v>
      </c>
      <c r="R105" s="205">
        <f>ROUND(J105*H105,2)</f>
        <v>0</v>
      </c>
      <c r="S105" s="206">
        <v>0</v>
      </c>
      <c r="T105" s="206">
        <f>S105*H105</f>
        <v>0</v>
      </c>
      <c r="U105" s="206">
        <v>0</v>
      </c>
      <c r="V105" s="206">
        <f>U105*H105</f>
        <v>0</v>
      </c>
      <c r="W105" s="206">
        <v>0</v>
      </c>
      <c r="X105" s="206">
        <f>W105*H105</f>
        <v>0</v>
      </c>
      <c r="Y105" s="207" t="s">
        <v>18</v>
      </c>
      <c r="Z105" s="31"/>
      <c r="AA105" s="31"/>
      <c r="AB105" s="31"/>
      <c r="AC105" s="31"/>
      <c r="AD105" s="31"/>
      <c r="AE105" s="31"/>
      <c r="AR105" s="208" t="s">
        <v>166</v>
      </c>
      <c r="AT105" s="208" t="s">
        <v>126</v>
      </c>
      <c r="AU105" s="208" t="s">
        <v>84</v>
      </c>
      <c r="AY105" s="16" t="s">
        <v>123</v>
      </c>
      <c r="BE105" s="209">
        <f>IF(O105="základní",K105,0)</f>
        <v>0</v>
      </c>
      <c r="BF105" s="209">
        <f>IF(O105="snížená",K105,0)</f>
        <v>0</v>
      </c>
      <c r="BG105" s="209">
        <f>IF(O105="zákl. přenesená",K105,0)</f>
        <v>0</v>
      </c>
      <c r="BH105" s="209">
        <f>IF(O105="sníž. přenesená",K105,0)</f>
        <v>0</v>
      </c>
      <c r="BI105" s="209">
        <f>IF(O105="nulová",K105,0)</f>
        <v>0</v>
      </c>
      <c r="BJ105" s="16" t="s">
        <v>82</v>
      </c>
      <c r="BK105" s="209">
        <f>ROUND(P105*H105,2)</f>
        <v>0</v>
      </c>
      <c r="BL105" s="16" t="s">
        <v>166</v>
      </c>
      <c r="BM105" s="208" t="s">
        <v>200</v>
      </c>
    </row>
    <row r="106" s="2" customFormat="1">
      <c r="A106" s="31"/>
      <c r="B106" s="32"/>
      <c r="C106" s="33"/>
      <c r="D106" s="219" t="s">
        <v>168</v>
      </c>
      <c r="E106" s="33"/>
      <c r="F106" s="220" t="s">
        <v>201</v>
      </c>
      <c r="G106" s="33"/>
      <c r="H106" s="33"/>
      <c r="I106" s="33"/>
      <c r="J106" s="33"/>
      <c r="K106" s="33"/>
      <c r="L106" s="33"/>
      <c r="M106" s="37"/>
      <c r="N106" s="212"/>
      <c r="O106" s="213"/>
      <c r="P106" s="76"/>
      <c r="Q106" s="76"/>
      <c r="R106" s="76"/>
      <c r="S106" s="76"/>
      <c r="T106" s="76"/>
      <c r="U106" s="76"/>
      <c r="V106" s="76"/>
      <c r="W106" s="76"/>
      <c r="X106" s="76"/>
      <c r="Y106" s="77"/>
      <c r="Z106" s="31"/>
      <c r="AA106" s="31"/>
      <c r="AB106" s="31"/>
      <c r="AC106" s="31"/>
      <c r="AD106" s="31"/>
      <c r="AE106" s="31"/>
      <c r="AT106" s="16" t="s">
        <v>168</v>
      </c>
      <c r="AU106" s="16" t="s">
        <v>84</v>
      </c>
    </row>
    <row r="107" s="13" customFormat="1">
      <c r="A107" s="13"/>
      <c r="B107" s="221"/>
      <c r="C107" s="222"/>
      <c r="D107" s="210" t="s">
        <v>170</v>
      </c>
      <c r="E107" s="223" t="s">
        <v>18</v>
      </c>
      <c r="F107" s="224" t="s">
        <v>171</v>
      </c>
      <c r="G107" s="222"/>
      <c r="H107" s="225">
        <v>16310</v>
      </c>
      <c r="I107" s="222"/>
      <c r="J107" s="222"/>
      <c r="K107" s="222"/>
      <c r="L107" s="222"/>
      <c r="M107" s="226"/>
      <c r="N107" s="227"/>
      <c r="O107" s="228"/>
      <c r="P107" s="228"/>
      <c r="Q107" s="228"/>
      <c r="R107" s="228"/>
      <c r="S107" s="228"/>
      <c r="T107" s="228"/>
      <c r="U107" s="228"/>
      <c r="V107" s="228"/>
      <c r="W107" s="228"/>
      <c r="X107" s="228"/>
      <c r="Y107" s="229"/>
      <c r="Z107" s="13"/>
      <c r="AA107" s="13"/>
      <c r="AB107" s="13"/>
      <c r="AC107" s="13"/>
      <c r="AD107" s="13"/>
      <c r="AE107" s="13"/>
      <c r="AT107" s="230" t="s">
        <v>170</v>
      </c>
      <c r="AU107" s="230" t="s">
        <v>84</v>
      </c>
      <c r="AV107" s="13" t="s">
        <v>84</v>
      </c>
      <c r="AW107" s="13" t="s">
        <v>5</v>
      </c>
      <c r="AX107" s="13" t="s">
        <v>82</v>
      </c>
      <c r="AY107" s="230" t="s">
        <v>123</v>
      </c>
    </row>
    <row r="108" s="2" customFormat="1" ht="24.15" customHeight="1">
      <c r="A108" s="31"/>
      <c r="B108" s="32"/>
      <c r="C108" s="197" t="s">
        <v>176</v>
      </c>
      <c r="D108" s="197" t="s">
        <v>126</v>
      </c>
      <c r="E108" s="198" t="s">
        <v>202</v>
      </c>
      <c r="F108" s="199" t="s">
        <v>203</v>
      </c>
      <c r="G108" s="200" t="s">
        <v>164</v>
      </c>
      <c r="H108" s="201">
        <v>16310</v>
      </c>
      <c r="I108" s="202">
        <v>0</v>
      </c>
      <c r="J108" s="202">
        <v>0</v>
      </c>
      <c r="K108" s="202">
        <f>ROUND(P108*H108,2)</f>
        <v>0</v>
      </c>
      <c r="L108" s="199" t="s">
        <v>165</v>
      </c>
      <c r="M108" s="37"/>
      <c r="N108" s="203" t="s">
        <v>18</v>
      </c>
      <c r="O108" s="204" t="s">
        <v>43</v>
      </c>
      <c r="P108" s="205">
        <f>I108+J108</f>
        <v>0</v>
      </c>
      <c r="Q108" s="205">
        <f>ROUND(I108*H108,2)</f>
        <v>0</v>
      </c>
      <c r="R108" s="205">
        <f>ROUND(J108*H108,2)</f>
        <v>0</v>
      </c>
      <c r="S108" s="206">
        <v>0</v>
      </c>
      <c r="T108" s="206">
        <f>S108*H108</f>
        <v>0</v>
      </c>
      <c r="U108" s="206">
        <v>0</v>
      </c>
      <c r="V108" s="206">
        <f>U108*H108</f>
        <v>0</v>
      </c>
      <c r="W108" s="206">
        <v>0</v>
      </c>
      <c r="X108" s="206">
        <f>W108*H108</f>
        <v>0</v>
      </c>
      <c r="Y108" s="207" t="s">
        <v>18</v>
      </c>
      <c r="Z108" s="31"/>
      <c r="AA108" s="31"/>
      <c r="AB108" s="31"/>
      <c r="AC108" s="31"/>
      <c r="AD108" s="31"/>
      <c r="AE108" s="31"/>
      <c r="AR108" s="208" t="s">
        <v>166</v>
      </c>
      <c r="AT108" s="208" t="s">
        <v>126</v>
      </c>
      <c r="AU108" s="208" t="s">
        <v>84</v>
      </c>
      <c r="AY108" s="16" t="s">
        <v>123</v>
      </c>
      <c r="BE108" s="209">
        <f>IF(O108="základní",K108,0)</f>
        <v>0</v>
      </c>
      <c r="BF108" s="209">
        <f>IF(O108="snížená",K108,0)</f>
        <v>0</v>
      </c>
      <c r="BG108" s="209">
        <f>IF(O108="zákl. přenesená",K108,0)</f>
        <v>0</v>
      </c>
      <c r="BH108" s="209">
        <f>IF(O108="sníž. přenesená",K108,0)</f>
        <v>0</v>
      </c>
      <c r="BI108" s="209">
        <f>IF(O108="nulová",K108,0)</f>
        <v>0</v>
      </c>
      <c r="BJ108" s="16" t="s">
        <v>82</v>
      </c>
      <c r="BK108" s="209">
        <f>ROUND(P108*H108,2)</f>
        <v>0</v>
      </c>
      <c r="BL108" s="16" t="s">
        <v>166</v>
      </c>
      <c r="BM108" s="208" t="s">
        <v>204</v>
      </c>
    </row>
    <row r="109" s="2" customFormat="1">
      <c r="A109" s="31"/>
      <c r="B109" s="32"/>
      <c r="C109" s="33"/>
      <c r="D109" s="219" t="s">
        <v>168</v>
      </c>
      <c r="E109" s="33"/>
      <c r="F109" s="220" t="s">
        <v>205</v>
      </c>
      <c r="G109" s="33"/>
      <c r="H109" s="33"/>
      <c r="I109" s="33"/>
      <c r="J109" s="33"/>
      <c r="K109" s="33"/>
      <c r="L109" s="33"/>
      <c r="M109" s="37"/>
      <c r="N109" s="212"/>
      <c r="O109" s="213"/>
      <c r="P109" s="76"/>
      <c r="Q109" s="76"/>
      <c r="R109" s="76"/>
      <c r="S109" s="76"/>
      <c r="T109" s="76"/>
      <c r="U109" s="76"/>
      <c r="V109" s="76"/>
      <c r="W109" s="76"/>
      <c r="X109" s="76"/>
      <c r="Y109" s="77"/>
      <c r="Z109" s="31"/>
      <c r="AA109" s="31"/>
      <c r="AB109" s="31"/>
      <c r="AC109" s="31"/>
      <c r="AD109" s="31"/>
      <c r="AE109" s="31"/>
      <c r="AT109" s="16" t="s">
        <v>168</v>
      </c>
      <c r="AU109" s="16" t="s">
        <v>84</v>
      </c>
    </row>
    <row r="110" s="13" customFormat="1">
      <c r="A110" s="13"/>
      <c r="B110" s="221"/>
      <c r="C110" s="222"/>
      <c r="D110" s="210" t="s">
        <v>170</v>
      </c>
      <c r="E110" s="223" t="s">
        <v>18</v>
      </c>
      <c r="F110" s="224" t="s">
        <v>171</v>
      </c>
      <c r="G110" s="222"/>
      <c r="H110" s="225">
        <v>16310</v>
      </c>
      <c r="I110" s="222"/>
      <c r="J110" s="222"/>
      <c r="K110" s="222"/>
      <c r="L110" s="222"/>
      <c r="M110" s="226"/>
      <c r="N110" s="227"/>
      <c r="O110" s="228"/>
      <c r="P110" s="228"/>
      <c r="Q110" s="228"/>
      <c r="R110" s="228"/>
      <c r="S110" s="228"/>
      <c r="T110" s="228"/>
      <c r="U110" s="228"/>
      <c r="V110" s="228"/>
      <c r="W110" s="228"/>
      <c r="X110" s="228"/>
      <c r="Y110" s="229"/>
      <c r="Z110" s="13"/>
      <c r="AA110" s="13"/>
      <c r="AB110" s="13"/>
      <c r="AC110" s="13"/>
      <c r="AD110" s="13"/>
      <c r="AE110" s="13"/>
      <c r="AT110" s="230" t="s">
        <v>170</v>
      </c>
      <c r="AU110" s="230" t="s">
        <v>84</v>
      </c>
      <c r="AV110" s="13" t="s">
        <v>84</v>
      </c>
      <c r="AW110" s="13" t="s">
        <v>5</v>
      </c>
      <c r="AX110" s="13" t="s">
        <v>82</v>
      </c>
      <c r="AY110" s="230" t="s">
        <v>123</v>
      </c>
    </row>
    <row r="111" s="2" customFormat="1" ht="24.15" customHeight="1">
      <c r="A111" s="31"/>
      <c r="B111" s="32"/>
      <c r="C111" s="197" t="s">
        <v>206</v>
      </c>
      <c r="D111" s="197" t="s">
        <v>126</v>
      </c>
      <c r="E111" s="198" t="s">
        <v>207</v>
      </c>
      <c r="F111" s="199" t="s">
        <v>208</v>
      </c>
      <c r="G111" s="200" t="s">
        <v>209</v>
      </c>
      <c r="H111" s="201">
        <v>1.631</v>
      </c>
      <c r="I111" s="202">
        <v>0</v>
      </c>
      <c r="J111" s="202">
        <v>0</v>
      </c>
      <c r="K111" s="202">
        <f>ROUND(P111*H111,2)</f>
        <v>0</v>
      </c>
      <c r="L111" s="199" t="s">
        <v>165</v>
      </c>
      <c r="M111" s="37"/>
      <c r="N111" s="203" t="s">
        <v>18</v>
      </c>
      <c r="O111" s="204" t="s">
        <v>43</v>
      </c>
      <c r="P111" s="205">
        <f>I111+J111</f>
        <v>0</v>
      </c>
      <c r="Q111" s="205">
        <f>ROUND(I111*H111,2)</f>
        <v>0</v>
      </c>
      <c r="R111" s="205">
        <f>ROUND(J111*H111,2)</f>
        <v>0</v>
      </c>
      <c r="S111" s="206">
        <v>0</v>
      </c>
      <c r="T111" s="206">
        <f>S111*H111</f>
        <v>0</v>
      </c>
      <c r="U111" s="206">
        <v>0</v>
      </c>
      <c r="V111" s="206">
        <f>U111*H111</f>
        <v>0</v>
      </c>
      <c r="W111" s="206">
        <v>0</v>
      </c>
      <c r="X111" s="206">
        <f>W111*H111</f>
        <v>0</v>
      </c>
      <c r="Y111" s="207" t="s">
        <v>18</v>
      </c>
      <c r="Z111" s="31"/>
      <c r="AA111" s="31"/>
      <c r="AB111" s="31"/>
      <c r="AC111" s="31"/>
      <c r="AD111" s="31"/>
      <c r="AE111" s="31"/>
      <c r="AR111" s="208" t="s">
        <v>166</v>
      </c>
      <c r="AT111" s="208" t="s">
        <v>126</v>
      </c>
      <c r="AU111" s="208" t="s">
        <v>84</v>
      </c>
      <c r="AY111" s="16" t="s">
        <v>123</v>
      </c>
      <c r="BE111" s="209">
        <f>IF(O111="základní",K111,0)</f>
        <v>0</v>
      </c>
      <c r="BF111" s="209">
        <f>IF(O111="snížená",K111,0)</f>
        <v>0</v>
      </c>
      <c r="BG111" s="209">
        <f>IF(O111="zákl. přenesená",K111,0)</f>
        <v>0</v>
      </c>
      <c r="BH111" s="209">
        <f>IF(O111="sníž. přenesená",K111,0)</f>
        <v>0</v>
      </c>
      <c r="BI111" s="209">
        <f>IF(O111="nulová",K111,0)</f>
        <v>0</v>
      </c>
      <c r="BJ111" s="16" t="s">
        <v>82</v>
      </c>
      <c r="BK111" s="209">
        <f>ROUND(P111*H111,2)</f>
        <v>0</v>
      </c>
      <c r="BL111" s="16" t="s">
        <v>166</v>
      </c>
      <c r="BM111" s="208" t="s">
        <v>210</v>
      </c>
    </row>
    <row r="112" s="2" customFormat="1">
      <c r="A112" s="31"/>
      <c r="B112" s="32"/>
      <c r="C112" s="33"/>
      <c r="D112" s="219" t="s">
        <v>168</v>
      </c>
      <c r="E112" s="33"/>
      <c r="F112" s="220" t="s">
        <v>211</v>
      </c>
      <c r="G112" s="33"/>
      <c r="H112" s="33"/>
      <c r="I112" s="33"/>
      <c r="J112" s="33"/>
      <c r="K112" s="33"/>
      <c r="L112" s="33"/>
      <c r="M112" s="37"/>
      <c r="N112" s="212"/>
      <c r="O112" s="213"/>
      <c r="P112" s="76"/>
      <c r="Q112" s="76"/>
      <c r="R112" s="76"/>
      <c r="S112" s="76"/>
      <c r="T112" s="76"/>
      <c r="U112" s="76"/>
      <c r="V112" s="76"/>
      <c r="W112" s="76"/>
      <c r="X112" s="76"/>
      <c r="Y112" s="77"/>
      <c r="Z112" s="31"/>
      <c r="AA112" s="31"/>
      <c r="AB112" s="31"/>
      <c r="AC112" s="31"/>
      <c r="AD112" s="31"/>
      <c r="AE112" s="31"/>
      <c r="AT112" s="16" t="s">
        <v>168</v>
      </c>
      <c r="AU112" s="16" t="s">
        <v>84</v>
      </c>
    </row>
    <row r="113" s="13" customFormat="1">
      <c r="A113" s="13"/>
      <c r="B113" s="221"/>
      <c r="C113" s="222"/>
      <c r="D113" s="210" t="s">
        <v>170</v>
      </c>
      <c r="E113" s="223" t="s">
        <v>18</v>
      </c>
      <c r="F113" s="224" t="s">
        <v>212</v>
      </c>
      <c r="G113" s="222"/>
      <c r="H113" s="225">
        <v>1.631</v>
      </c>
      <c r="I113" s="222"/>
      <c r="J113" s="222"/>
      <c r="K113" s="222"/>
      <c r="L113" s="222"/>
      <c r="M113" s="226"/>
      <c r="N113" s="227"/>
      <c r="O113" s="228"/>
      <c r="P113" s="228"/>
      <c r="Q113" s="228"/>
      <c r="R113" s="228"/>
      <c r="S113" s="228"/>
      <c r="T113" s="228"/>
      <c r="U113" s="228"/>
      <c r="V113" s="228"/>
      <c r="W113" s="228"/>
      <c r="X113" s="228"/>
      <c r="Y113" s="229"/>
      <c r="Z113" s="13"/>
      <c r="AA113" s="13"/>
      <c r="AB113" s="13"/>
      <c r="AC113" s="13"/>
      <c r="AD113" s="13"/>
      <c r="AE113" s="13"/>
      <c r="AT113" s="230" t="s">
        <v>170</v>
      </c>
      <c r="AU113" s="230" t="s">
        <v>84</v>
      </c>
      <c r="AV113" s="13" t="s">
        <v>84</v>
      </c>
      <c r="AW113" s="13" t="s">
        <v>5</v>
      </c>
      <c r="AX113" s="13" t="s">
        <v>82</v>
      </c>
      <c r="AY113" s="230" t="s">
        <v>123</v>
      </c>
    </row>
    <row r="114" s="2" customFormat="1">
      <c r="A114" s="31"/>
      <c r="B114" s="32"/>
      <c r="C114" s="197" t="s">
        <v>213</v>
      </c>
      <c r="D114" s="197" t="s">
        <v>126</v>
      </c>
      <c r="E114" s="198" t="s">
        <v>214</v>
      </c>
      <c r="F114" s="199" t="s">
        <v>215</v>
      </c>
      <c r="G114" s="200" t="s">
        <v>209</v>
      </c>
      <c r="H114" s="201">
        <v>1.631</v>
      </c>
      <c r="I114" s="202">
        <v>0</v>
      </c>
      <c r="J114" s="202">
        <v>0</v>
      </c>
      <c r="K114" s="202">
        <f>ROUND(P114*H114,2)</f>
        <v>0</v>
      </c>
      <c r="L114" s="199" t="s">
        <v>165</v>
      </c>
      <c r="M114" s="37"/>
      <c r="N114" s="203" t="s">
        <v>18</v>
      </c>
      <c r="O114" s="204" t="s">
        <v>43</v>
      </c>
      <c r="P114" s="205">
        <f>I114+J114</f>
        <v>0</v>
      </c>
      <c r="Q114" s="205">
        <f>ROUND(I114*H114,2)</f>
        <v>0</v>
      </c>
      <c r="R114" s="205">
        <f>ROUND(J114*H114,2)</f>
        <v>0</v>
      </c>
      <c r="S114" s="206">
        <v>0</v>
      </c>
      <c r="T114" s="206">
        <f>S114*H114</f>
        <v>0</v>
      </c>
      <c r="U114" s="206">
        <v>0</v>
      </c>
      <c r="V114" s="206">
        <f>U114*H114</f>
        <v>0</v>
      </c>
      <c r="W114" s="206">
        <v>0</v>
      </c>
      <c r="X114" s="206">
        <f>W114*H114</f>
        <v>0</v>
      </c>
      <c r="Y114" s="207" t="s">
        <v>18</v>
      </c>
      <c r="Z114" s="31"/>
      <c r="AA114" s="31"/>
      <c r="AB114" s="31"/>
      <c r="AC114" s="31"/>
      <c r="AD114" s="31"/>
      <c r="AE114" s="31"/>
      <c r="AR114" s="208" t="s">
        <v>166</v>
      </c>
      <c r="AT114" s="208" t="s">
        <v>126</v>
      </c>
      <c r="AU114" s="208" t="s">
        <v>84</v>
      </c>
      <c r="AY114" s="16" t="s">
        <v>123</v>
      </c>
      <c r="BE114" s="209">
        <f>IF(O114="základní",K114,0)</f>
        <v>0</v>
      </c>
      <c r="BF114" s="209">
        <f>IF(O114="snížená",K114,0)</f>
        <v>0</v>
      </c>
      <c r="BG114" s="209">
        <f>IF(O114="zákl. přenesená",K114,0)</f>
        <v>0</v>
      </c>
      <c r="BH114" s="209">
        <f>IF(O114="sníž. přenesená",K114,0)</f>
        <v>0</v>
      </c>
      <c r="BI114" s="209">
        <f>IF(O114="nulová",K114,0)</f>
        <v>0</v>
      </c>
      <c r="BJ114" s="16" t="s">
        <v>82</v>
      </c>
      <c r="BK114" s="209">
        <f>ROUND(P114*H114,2)</f>
        <v>0</v>
      </c>
      <c r="BL114" s="16" t="s">
        <v>166</v>
      </c>
      <c r="BM114" s="208" t="s">
        <v>216</v>
      </c>
    </row>
    <row r="115" s="2" customFormat="1">
      <c r="A115" s="31"/>
      <c r="B115" s="32"/>
      <c r="C115" s="33"/>
      <c r="D115" s="219" t="s">
        <v>168</v>
      </c>
      <c r="E115" s="33"/>
      <c r="F115" s="220" t="s">
        <v>217</v>
      </c>
      <c r="G115" s="33"/>
      <c r="H115" s="33"/>
      <c r="I115" s="33"/>
      <c r="J115" s="33"/>
      <c r="K115" s="33"/>
      <c r="L115" s="33"/>
      <c r="M115" s="37"/>
      <c r="N115" s="212"/>
      <c r="O115" s="213"/>
      <c r="P115" s="76"/>
      <c r="Q115" s="76"/>
      <c r="R115" s="76"/>
      <c r="S115" s="76"/>
      <c r="T115" s="76"/>
      <c r="U115" s="76"/>
      <c r="V115" s="76"/>
      <c r="W115" s="76"/>
      <c r="X115" s="76"/>
      <c r="Y115" s="77"/>
      <c r="Z115" s="31"/>
      <c r="AA115" s="31"/>
      <c r="AB115" s="31"/>
      <c r="AC115" s="31"/>
      <c r="AD115" s="31"/>
      <c r="AE115" s="31"/>
      <c r="AT115" s="16" t="s">
        <v>168</v>
      </c>
      <c r="AU115" s="16" t="s">
        <v>84</v>
      </c>
    </row>
    <row r="116" s="13" customFormat="1">
      <c r="A116" s="13"/>
      <c r="B116" s="221"/>
      <c r="C116" s="222"/>
      <c r="D116" s="210" t="s">
        <v>170</v>
      </c>
      <c r="E116" s="223" t="s">
        <v>18</v>
      </c>
      <c r="F116" s="224" t="s">
        <v>212</v>
      </c>
      <c r="G116" s="222"/>
      <c r="H116" s="225">
        <v>1.631</v>
      </c>
      <c r="I116" s="222"/>
      <c r="J116" s="222"/>
      <c r="K116" s="222"/>
      <c r="L116" s="222"/>
      <c r="M116" s="226"/>
      <c r="N116" s="227"/>
      <c r="O116" s="228"/>
      <c r="P116" s="228"/>
      <c r="Q116" s="228"/>
      <c r="R116" s="228"/>
      <c r="S116" s="228"/>
      <c r="T116" s="228"/>
      <c r="U116" s="228"/>
      <c r="V116" s="228"/>
      <c r="W116" s="228"/>
      <c r="X116" s="228"/>
      <c r="Y116" s="229"/>
      <c r="Z116" s="13"/>
      <c r="AA116" s="13"/>
      <c r="AB116" s="13"/>
      <c r="AC116" s="13"/>
      <c r="AD116" s="13"/>
      <c r="AE116" s="13"/>
      <c r="AT116" s="230" t="s">
        <v>170</v>
      </c>
      <c r="AU116" s="230" t="s">
        <v>84</v>
      </c>
      <c r="AV116" s="13" t="s">
        <v>84</v>
      </c>
      <c r="AW116" s="13" t="s">
        <v>5</v>
      </c>
      <c r="AX116" s="13" t="s">
        <v>82</v>
      </c>
      <c r="AY116" s="230" t="s">
        <v>123</v>
      </c>
    </row>
    <row r="117" s="2" customFormat="1" ht="24.15" customHeight="1">
      <c r="A117" s="31"/>
      <c r="B117" s="32"/>
      <c r="C117" s="197" t="s">
        <v>218</v>
      </c>
      <c r="D117" s="197" t="s">
        <v>126</v>
      </c>
      <c r="E117" s="198" t="s">
        <v>219</v>
      </c>
      <c r="F117" s="199" t="s">
        <v>220</v>
      </c>
      <c r="G117" s="200" t="s">
        <v>147</v>
      </c>
      <c r="H117" s="201">
        <v>6517</v>
      </c>
      <c r="I117" s="202">
        <v>0</v>
      </c>
      <c r="J117" s="202">
        <v>0</v>
      </c>
      <c r="K117" s="202">
        <f>ROUND(P117*H117,2)</f>
        <v>0</v>
      </c>
      <c r="L117" s="199" t="s">
        <v>165</v>
      </c>
      <c r="M117" s="37"/>
      <c r="N117" s="203" t="s">
        <v>18</v>
      </c>
      <c r="O117" s="204" t="s">
        <v>43</v>
      </c>
      <c r="P117" s="205">
        <f>I117+J117</f>
        <v>0</v>
      </c>
      <c r="Q117" s="205">
        <f>ROUND(I117*H117,2)</f>
        <v>0</v>
      </c>
      <c r="R117" s="205">
        <f>ROUND(J117*H117,2)</f>
        <v>0</v>
      </c>
      <c r="S117" s="206">
        <v>0</v>
      </c>
      <c r="T117" s="206">
        <f>S117*H117</f>
        <v>0</v>
      </c>
      <c r="U117" s="206">
        <v>0</v>
      </c>
      <c r="V117" s="206">
        <f>U117*H117</f>
        <v>0</v>
      </c>
      <c r="W117" s="206">
        <v>0</v>
      </c>
      <c r="X117" s="206">
        <f>W117*H117</f>
        <v>0</v>
      </c>
      <c r="Y117" s="207" t="s">
        <v>18</v>
      </c>
      <c r="Z117" s="31"/>
      <c r="AA117" s="31"/>
      <c r="AB117" s="31"/>
      <c r="AC117" s="31"/>
      <c r="AD117" s="31"/>
      <c r="AE117" s="31"/>
      <c r="AR117" s="208" t="s">
        <v>166</v>
      </c>
      <c r="AT117" s="208" t="s">
        <v>126</v>
      </c>
      <c r="AU117" s="208" t="s">
        <v>84</v>
      </c>
      <c r="AY117" s="16" t="s">
        <v>123</v>
      </c>
      <c r="BE117" s="209">
        <f>IF(O117="základní",K117,0)</f>
        <v>0</v>
      </c>
      <c r="BF117" s="209">
        <f>IF(O117="snížená",K117,0)</f>
        <v>0</v>
      </c>
      <c r="BG117" s="209">
        <f>IF(O117="zákl. přenesená",K117,0)</f>
        <v>0</v>
      </c>
      <c r="BH117" s="209">
        <f>IF(O117="sníž. přenesená",K117,0)</f>
        <v>0</v>
      </c>
      <c r="BI117" s="209">
        <f>IF(O117="nulová",K117,0)</f>
        <v>0</v>
      </c>
      <c r="BJ117" s="16" t="s">
        <v>82</v>
      </c>
      <c r="BK117" s="209">
        <f>ROUND(P117*H117,2)</f>
        <v>0</v>
      </c>
      <c r="BL117" s="16" t="s">
        <v>166</v>
      </c>
      <c r="BM117" s="208" t="s">
        <v>221</v>
      </c>
    </row>
    <row r="118" s="2" customFormat="1">
      <c r="A118" s="31"/>
      <c r="B118" s="32"/>
      <c r="C118" s="33"/>
      <c r="D118" s="219" t="s">
        <v>168</v>
      </c>
      <c r="E118" s="33"/>
      <c r="F118" s="220" t="s">
        <v>222</v>
      </c>
      <c r="G118" s="33"/>
      <c r="H118" s="33"/>
      <c r="I118" s="33"/>
      <c r="J118" s="33"/>
      <c r="K118" s="33"/>
      <c r="L118" s="33"/>
      <c r="M118" s="37"/>
      <c r="N118" s="212"/>
      <c r="O118" s="213"/>
      <c r="P118" s="76"/>
      <c r="Q118" s="76"/>
      <c r="R118" s="76"/>
      <c r="S118" s="76"/>
      <c r="T118" s="76"/>
      <c r="U118" s="76"/>
      <c r="V118" s="76"/>
      <c r="W118" s="76"/>
      <c r="X118" s="76"/>
      <c r="Y118" s="77"/>
      <c r="Z118" s="31"/>
      <c r="AA118" s="31"/>
      <c r="AB118" s="31"/>
      <c r="AC118" s="31"/>
      <c r="AD118" s="31"/>
      <c r="AE118" s="31"/>
      <c r="AT118" s="16" t="s">
        <v>168</v>
      </c>
      <c r="AU118" s="16" t="s">
        <v>84</v>
      </c>
    </row>
    <row r="119" s="13" customFormat="1">
      <c r="A119" s="13"/>
      <c r="B119" s="221"/>
      <c r="C119" s="222"/>
      <c r="D119" s="210" t="s">
        <v>170</v>
      </c>
      <c r="E119" s="223" t="s">
        <v>146</v>
      </c>
      <c r="F119" s="224" t="s">
        <v>223</v>
      </c>
      <c r="G119" s="222"/>
      <c r="H119" s="225">
        <v>6517</v>
      </c>
      <c r="I119" s="222"/>
      <c r="J119" s="222"/>
      <c r="K119" s="222"/>
      <c r="L119" s="222"/>
      <c r="M119" s="226"/>
      <c r="N119" s="227"/>
      <c r="O119" s="228"/>
      <c r="P119" s="228"/>
      <c r="Q119" s="228"/>
      <c r="R119" s="228"/>
      <c r="S119" s="228"/>
      <c r="T119" s="228"/>
      <c r="U119" s="228"/>
      <c r="V119" s="228"/>
      <c r="W119" s="228"/>
      <c r="X119" s="228"/>
      <c r="Y119" s="229"/>
      <c r="Z119" s="13"/>
      <c r="AA119" s="13"/>
      <c r="AB119" s="13"/>
      <c r="AC119" s="13"/>
      <c r="AD119" s="13"/>
      <c r="AE119" s="13"/>
      <c r="AT119" s="230" t="s">
        <v>170</v>
      </c>
      <c r="AU119" s="230" t="s">
        <v>84</v>
      </c>
      <c r="AV119" s="13" t="s">
        <v>84</v>
      </c>
      <c r="AW119" s="13" t="s">
        <v>5</v>
      </c>
      <c r="AX119" s="13" t="s">
        <v>82</v>
      </c>
      <c r="AY119" s="230" t="s">
        <v>123</v>
      </c>
    </row>
    <row r="120" s="2" customFormat="1" ht="16.5" customHeight="1">
      <c r="A120" s="31"/>
      <c r="B120" s="32"/>
      <c r="C120" s="231" t="s">
        <v>9</v>
      </c>
      <c r="D120" s="231" t="s">
        <v>172</v>
      </c>
      <c r="E120" s="232" t="s">
        <v>224</v>
      </c>
      <c r="F120" s="233" t="s">
        <v>225</v>
      </c>
      <c r="G120" s="234" t="s">
        <v>147</v>
      </c>
      <c r="H120" s="235">
        <v>1700</v>
      </c>
      <c r="I120" s="236">
        <v>0</v>
      </c>
      <c r="J120" s="237"/>
      <c r="K120" s="236">
        <f>ROUND(P120*H120,2)</f>
        <v>0</v>
      </c>
      <c r="L120" s="233" t="s">
        <v>18</v>
      </c>
      <c r="M120" s="238"/>
      <c r="N120" s="239" t="s">
        <v>18</v>
      </c>
      <c r="O120" s="204" t="s">
        <v>43</v>
      </c>
      <c r="P120" s="205">
        <f>I120+J120</f>
        <v>0</v>
      </c>
      <c r="Q120" s="205">
        <f>ROUND(I120*H120,2)</f>
        <v>0</v>
      </c>
      <c r="R120" s="205">
        <f>ROUND(J120*H120,2)</f>
        <v>0</v>
      </c>
      <c r="S120" s="206">
        <v>0</v>
      </c>
      <c r="T120" s="206">
        <f>S120*H120</f>
        <v>0</v>
      </c>
      <c r="U120" s="206">
        <v>0.0089999999999999993</v>
      </c>
      <c r="V120" s="206">
        <f>U120*H120</f>
        <v>15.299999999999999</v>
      </c>
      <c r="W120" s="206">
        <v>0</v>
      </c>
      <c r="X120" s="206">
        <f>W120*H120</f>
        <v>0</v>
      </c>
      <c r="Y120" s="207" t="s">
        <v>18</v>
      </c>
      <c r="Z120" s="31"/>
      <c r="AA120" s="31"/>
      <c r="AB120" s="31"/>
      <c r="AC120" s="31"/>
      <c r="AD120" s="31"/>
      <c r="AE120" s="31"/>
      <c r="AR120" s="208" t="s">
        <v>176</v>
      </c>
      <c r="AT120" s="208" t="s">
        <v>172</v>
      </c>
      <c r="AU120" s="208" t="s">
        <v>84</v>
      </c>
      <c r="AY120" s="16" t="s">
        <v>123</v>
      </c>
      <c r="BE120" s="209">
        <f>IF(O120="základní",K120,0)</f>
        <v>0</v>
      </c>
      <c r="BF120" s="209">
        <f>IF(O120="snížená",K120,0)</f>
        <v>0</v>
      </c>
      <c r="BG120" s="209">
        <f>IF(O120="zákl. přenesená",K120,0)</f>
        <v>0</v>
      </c>
      <c r="BH120" s="209">
        <f>IF(O120="sníž. přenesená",K120,0)</f>
        <v>0</v>
      </c>
      <c r="BI120" s="209">
        <f>IF(O120="nulová",K120,0)</f>
        <v>0</v>
      </c>
      <c r="BJ120" s="16" t="s">
        <v>82</v>
      </c>
      <c r="BK120" s="209">
        <f>ROUND(P120*H120,2)</f>
        <v>0</v>
      </c>
      <c r="BL120" s="16" t="s">
        <v>166</v>
      </c>
      <c r="BM120" s="208" t="s">
        <v>226</v>
      </c>
    </row>
    <row r="121" s="13" customFormat="1">
      <c r="A121" s="13"/>
      <c r="B121" s="221"/>
      <c r="C121" s="222"/>
      <c r="D121" s="210" t="s">
        <v>170</v>
      </c>
      <c r="E121" s="223" t="s">
        <v>18</v>
      </c>
      <c r="F121" s="224" t="s">
        <v>227</v>
      </c>
      <c r="G121" s="222"/>
      <c r="H121" s="225">
        <v>1700</v>
      </c>
      <c r="I121" s="222"/>
      <c r="J121" s="222"/>
      <c r="K121" s="222"/>
      <c r="L121" s="222"/>
      <c r="M121" s="226"/>
      <c r="N121" s="227"/>
      <c r="O121" s="228"/>
      <c r="P121" s="228"/>
      <c r="Q121" s="228"/>
      <c r="R121" s="228"/>
      <c r="S121" s="228"/>
      <c r="T121" s="228"/>
      <c r="U121" s="228"/>
      <c r="V121" s="228"/>
      <c r="W121" s="228"/>
      <c r="X121" s="228"/>
      <c r="Y121" s="229"/>
      <c r="Z121" s="13"/>
      <c r="AA121" s="13"/>
      <c r="AB121" s="13"/>
      <c r="AC121" s="13"/>
      <c r="AD121" s="13"/>
      <c r="AE121" s="13"/>
      <c r="AT121" s="230" t="s">
        <v>170</v>
      </c>
      <c r="AU121" s="230" t="s">
        <v>84</v>
      </c>
      <c r="AV121" s="13" t="s">
        <v>84</v>
      </c>
      <c r="AW121" s="13" t="s">
        <v>5</v>
      </c>
      <c r="AX121" s="13" t="s">
        <v>82</v>
      </c>
      <c r="AY121" s="230" t="s">
        <v>123</v>
      </c>
    </row>
    <row r="122" s="2" customFormat="1" ht="16.5" customHeight="1">
      <c r="A122" s="31"/>
      <c r="B122" s="32"/>
      <c r="C122" s="231" t="s">
        <v>228</v>
      </c>
      <c r="D122" s="231" t="s">
        <v>172</v>
      </c>
      <c r="E122" s="232" t="s">
        <v>229</v>
      </c>
      <c r="F122" s="233" t="s">
        <v>230</v>
      </c>
      <c r="G122" s="234" t="s">
        <v>147</v>
      </c>
      <c r="H122" s="235">
        <v>1417</v>
      </c>
      <c r="I122" s="236">
        <v>0</v>
      </c>
      <c r="J122" s="237"/>
      <c r="K122" s="236">
        <f>ROUND(P122*H122,2)</f>
        <v>0</v>
      </c>
      <c r="L122" s="233" t="s">
        <v>18</v>
      </c>
      <c r="M122" s="238"/>
      <c r="N122" s="239" t="s">
        <v>18</v>
      </c>
      <c r="O122" s="204" t="s">
        <v>43</v>
      </c>
      <c r="P122" s="205">
        <f>I122+J122</f>
        <v>0</v>
      </c>
      <c r="Q122" s="205">
        <f>ROUND(I122*H122,2)</f>
        <v>0</v>
      </c>
      <c r="R122" s="205">
        <f>ROUND(J122*H122,2)</f>
        <v>0</v>
      </c>
      <c r="S122" s="206">
        <v>0</v>
      </c>
      <c r="T122" s="206">
        <f>S122*H122</f>
        <v>0</v>
      </c>
      <c r="U122" s="206">
        <v>0.0089999999999999993</v>
      </c>
      <c r="V122" s="206">
        <f>U122*H122</f>
        <v>12.752999999999998</v>
      </c>
      <c r="W122" s="206">
        <v>0</v>
      </c>
      <c r="X122" s="206">
        <f>W122*H122</f>
        <v>0</v>
      </c>
      <c r="Y122" s="207" t="s">
        <v>18</v>
      </c>
      <c r="Z122" s="31"/>
      <c r="AA122" s="31"/>
      <c r="AB122" s="31"/>
      <c r="AC122" s="31"/>
      <c r="AD122" s="31"/>
      <c r="AE122" s="31"/>
      <c r="AR122" s="208" t="s">
        <v>176</v>
      </c>
      <c r="AT122" s="208" t="s">
        <v>172</v>
      </c>
      <c r="AU122" s="208" t="s">
        <v>84</v>
      </c>
      <c r="AY122" s="16" t="s">
        <v>123</v>
      </c>
      <c r="BE122" s="209">
        <f>IF(O122="základní",K122,0)</f>
        <v>0</v>
      </c>
      <c r="BF122" s="209">
        <f>IF(O122="snížená",K122,0)</f>
        <v>0</v>
      </c>
      <c r="BG122" s="209">
        <f>IF(O122="zákl. přenesená",K122,0)</f>
        <v>0</v>
      </c>
      <c r="BH122" s="209">
        <f>IF(O122="sníž. přenesená",K122,0)</f>
        <v>0</v>
      </c>
      <c r="BI122" s="209">
        <f>IF(O122="nulová",K122,0)</f>
        <v>0</v>
      </c>
      <c r="BJ122" s="16" t="s">
        <v>82</v>
      </c>
      <c r="BK122" s="209">
        <f>ROUND(P122*H122,2)</f>
        <v>0</v>
      </c>
      <c r="BL122" s="16" t="s">
        <v>166</v>
      </c>
      <c r="BM122" s="208" t="s">
        <v>231</v>
      </c>
    </row>
    <row r="123" s="13" customFormat="1">
      <c r="A123" s="13"/>
      <c r="B123" s="221"/>
      <c r="C123" s="222"/>
      <c r="D123" s="210" t="s">
        <v>170</v>
      </c>
      <c r="E123" s="223" t="s">
        <v>18</v>
      </c>
      <c r="F123" s="224" t="s">
        <v>232</v>
      </c>
      <c r="G123" s="222"/>
      <c r="H123" s="225">
        <v>1417</v>
      </c>
      <c r="I123" s="222"/>
      <c r="J123" s="222"/>
      <c r="K123" s="222"/>
      <c r="L123" s="222"/>
      <c r="M123" s="226"/>
      <c r="N123" s="227"/>
      <c r="O123" s="228"/>
      <c r="P123" s="228"/>
      <c r="Q123" s="228"/>
      <c r="R123" s="228"/>
      <c r="S123" s="228"/>
      <c r="T123" s="228"/>
      <c r="U123" s="228"/>
      <c r="V123" s="228"/>
      <c r="W123" s="228"/>
      <c r="X123" s="228"/>
      <c r="Y123" s="229"/>
      <c r="Z123" s="13"/>
      <c r="AA123" s="13"/>
      <c r="AB123" s="13"/>
      <c r="AC123" s="13"/>
      <c r="AD123" s="13"/>
      <c r="AE123" s="13"/>
      <c r="AT123" s="230" t="s">
        <v>170</v>
      </c>
      <c r="AU123" s="230" t="s">
        <v>84</v>
      </c>
      <c r="AV123" s="13" t="s">
        <v>84</v>
      </c>
      <c r="AW123" s="13" t="s">
        <v>5</v>
      </c>
      <c r="AX123" s="13" t="s">
        <v>82</v>
      </c>
      <c r="AY123" s="230" t="s">
        <v>123</v>
      </c>
    </row>
    <row r="124" s="2" customFormat="1" ht="16.5" customHeight="1">
      <c r="A124" s="31"/>
      <c r="B124" s="32"/>
      <c r="C124" s="231" t="s">
        <v>233</v>
      </c>
      <c r="D124" s="231" t="s">
        <v>172</v>
      </c>
      <c r="E124" s="232" t="s">
        <v>234</v>
      </c>
      <c r="F124" s="233" t="s">
        <v>235</v>
      </c>
      <c r="G124" s="234" t="s">
        <v>147</v>
      </c>
      <c r="H124" s="235">
        <v>1700</v>
      </c>
      <c r="I124" s="236">
        <v>0</v>
      </c>
      <c r="J124" s="237"/>
      <c r="K124" s="236">
        <f>ROUND(P124*H124,2)</f>
        <v>0</v>
      </c>
      <c r="L124" s="233" t="s">
        <v>18</v>
      </c>
      <c r="M124" s="238"/>
      <c r="N124" s="239" t="s">
        <v>18</v>
      </c>
      <c r="O124" s="204" t="s">
        <v>43</v>
      </c>
      <c r="P124" s="205">
        <f>I124+J124</f>
        <v>0</v>
      </c>
      <c r="Q124" s="205">
        <f>ROUND(I124*H124,2)</f>
        <v>0</v>
      </c>
      <c r="R124" s="205">
        <f>ROUND(J124*H124,2)</f>
        <v>0</v>
      </c>
      <c r="S124" s="206">
        <v>0</v>
      </c>
      <c r="T124" s="206">
        <f>S124*H124</f>
        <v>0</v>
      </c>
      <c r="U124" s="206">
        <v>0.0089999999999999993</v>
      </c>
      <c r="V124" s="206">
        <f>U124*H124</f>
        <v>15.299999999999999</v>
      </c>
      <c r="W124" s="206">
        <v>0</v>
      </c>
      <c r="X124" s="206">
        <f>W124*H124</f>
        <v>0</v>
      </c>
      <c r="Y124" s="207" t="s">
        <v>18</v>
      </c>
      <c r="Z124" s="31"/>
      <c r="AA124" s="31"/>
      <c r="AB124" s="31"/>
      <c r="AC124" s="31"/>
      <c r="AD124" s="31"/>
      <c r="AE124" s="31"/>
      <c r="AR124" s="208" t="s">
        <v>176</v>
      </c>
      <c r="AT124" s="208" t="s">
        <v>172</v>
      </c>
      <c r="AU124" s="208" t="s">
        <v>84</v>
      </c>
      <c r="AY124" s="16" t="s">
        <v>123</v>
      </c>
      <c r="BE124" s="209">
        <f>IF(O124="základní",K124,0)</f>
        <v>0</v>
      </c>
      <c r="BF124" s="209">
        <f>IF(O124="snížená",K124,0)</f>
        <v>0</v>
      </c>
      <c r="BG124" s="209">
        <f>IF(O124="zákl. přenesená",K124,0)</f>
        <v>0</v>
      </c>
      <c r="BH124" s="209">
        <f>IF(O124="sníž. přenesená",K124,0)</f>
        <v>0</v>
      </c>
      <c r="BI124" s="209">
        <f>IF(O124="nulová",K124,0)</f>
        <v>0</v>
      </c>
      <c r="BJ124" s="16" t="s">
        <v>82</v>
      </c>
      <c r="BK124" s="209">
        <f>ROUND(P124*H124,2)</f>
        <v>0</v>
      </c>
      <c r="BL124" s="16" t="s">
        <v>166</v>
      </c>
      <c r="BM124" s="208" t="s">
        <v>236</v>
      </c>
    </row>
    <row r="125" s="13" customFormat="1">
      <c r="A125" s="13"/>
      <c r="B125" s="221"/>
      <c r="C125" s="222"/>
      <c r="D125" s="210" t="s">
        <v>170</v>
      </c>
      <c r="E125" s="223" t="s">
        <v>18</v>
      </c>
      <c r="F125" s="224" t="s">
        <v>227</v>
      </c>
      <c r="G125" s="222"/>
      <c r="H125" s="225">
        <v>1700</v>
      </c>
      <c r="I125" s="222"/>
      <c r="J125" s="222"/>
      <c r="K125" s="222"/>
      <c r="L125" s="222"/>
      <c r="M125" s="226"/>
      <c r="N125" s="227"/>
      <c r="O125" s="228"/>
      <c r="P125" s="228"/>
      <c r="Q125" s="228"/>
      <c r="R125" s="228"/>
      <c r="S125" s="228"/>
      <c r="T125" s="228"/>
      <c r="U125" s="228"/>
      <c r="V125" s="228"/>
      <c r="W125" s="228"/>
      <c r="X125" s="228"/>
      <c r="Y125" s="229"/>
      <c r="Z125" s="13"/>
      <c r="AA125" s="13"/>
      <c r="AB125" s="13"/>
      <c r="AC125" s="13"/>
      <c r="AD125" s="13"/>
      <c r="AE125" s="13"/>
      <c r="AT125" s="230" t="s">
        <v>170</v>
      </c>
      <c r="AU125" s="230" t="s">
        <v>84</v>
      </c>
      <c r="AV125" s="13" t="s">
        <v>84</v>
      </c>
      <c r="AW125" s="13" t="s">
        <v>5</v>
      </c>
      <c r="AX125" s="13" t="s">
        <v>82</v>
      </c>
      <c r="AY125" s="230" t="s">
        <v>123</v>
      </c>
    </row>
    <row r="126" s="2" customFormat="1" ht="16.5" customHeight="1">
      <c r="A126" s="31"/>
      <c r="B126" s="32"/>
      <c r="C126" s="231" t="s">
        <v>237</v>
      </c>
      <c r="D126" s="231" t="s">
        <v>172</v>
      </c>
      <c r="E126" s="232" t="s">
        <v>238</v>
      </c>
      <c r="F126" s="233" t="s">
        <v>239</v>
      </c>
      <c r="G126" s="234" t="s">
        <v>147</v>
      </c>
      <c r="H126" s="235">
        <v>1700</v>
      </c>
      <c r="I126" s="236">
        <v>0</v>
      </c>
      <c r="J126" s="237"/>
      <c r="K126" s="236">
        <f>ROUND(P126*H126,2)</f>
        <v>0</v>
      </c>
      <c r="L126" s="233" t="s">
        <v>18</v>
      </c>
      <c r="M126" s="238"/>
      <c r="N126" s="239" t="s">
        <v>18</v>
      </c>
      <c r="O126" s="204" t="s">
        <v>43</v>
      </c>
      <c r="P126" s="205">
        <f>I126+J126</f>
        <v>0</v>
      </c>
      <c r="Q126" s="205">
        <f>ROUND(I126*H126,2)</f>
        <v>0</v>
      </c>
      <c r="R126" s="205">
        <f>ROUND(J126*H126,2)</f>
        <v>0</v>
      </c>
      <c r="S126" s="206">
        <v>0</v>
      </c>
      <c r="T126" s="206">
        <f>S126*H126</f>
        <v>0</v>
      </c>
      <c r="U126" s="206">
        <v>0.0089999999999999993</v>
      </c>
      <c r="V126" s="206">
        <f>U126*H126</f>
        <v>15.299999999999999</v>
      </c>
      <c r="W126" s="206">
        <v>0</v>
      </c>
      <c r="X126" s="206">
        <f>W126*H126</f>
        <v>0</v>
      </c>
      <c r="Y126" s="207" t="s">
        <v>18</v>
      </c>
      <c r="Z126" s="31"/>
      <c r="AA126" s="31"/>
      <c r="AB126" s="31"/>
      <c r="AC126" s="31"/>
      <c r="AD126" s="31"/>
      <c r="AE126" s="31"/>
      <c r="AR126" s="208" t="s">
        <v>176</v>
      </c>
      <c r="AT126" s="208" t="s">
        <v>172</v>
      </c>
      <c r="AU126" s="208" t="s">
        <v>84</v>
      </c>
      <c r="AY126" s="16" t="s">
        <v>123</v>
      </c>
      <c r="BE126" s="209">
        <f>IF(O126="základní",K126,0)</f>
        <v>0</v>
      </c>
      <c r="BF126" s="209">
        <f>IF(O126="snížená",K126,0)</f>
        <v>0</v>
      </c>
      <c r="BG126" s="209">
        <f>IF(O126="zákl. přenesená",K126,0)</f>
        <v>0</v>
      </c>
      <c r="BH126" s="209">
        <f>IF(O126="sníž. přenesená",K126,0)</f>
        <v>0</v>
      </c>
      <c r="BI126" s="209">
        <f>IF(O126="nulová",K126,0)</f>
        <v>0</v>
      </c>
      <c r="BJ126" s="16" t="s">
        <v>82</v>
      </c>
      <c r="BK126" s="209">
        <f>ROUND(P126*H126,2)</f>
        <v>0</v>
      </c>
      <c r="BL126" s="16" t="s">
        <v>166</v>
      </c>
      <c r="BM126" s="208" t="s">
        <v>240</v>
      </c>
    </row>
    <row r="127" s="13" customFormat="1">
      <c r="A127" s="13"/>
      <c r="B127" s="221"/>
      <c r="C127" s="222"/>
      <c r="D127" s="210" t="s">
        <v>170</v>
      </c>
      <c r="E127" s="223" t="s">
        <v>18</v>
      </c>
      <c r="F127" s="224" t="s">
        <v>227</v>
      </c>
      <c r="G127" s="222"/>
      <c r="H127" s="225">
        <v>1700</v>
      </c>
      <c r="I127" s="222"/>
      <c r="J127" s="222"/>
      <c r="K127" s="222"/>
      <c r="L127" s="222"/>
      <c r="M127" s="226"/>
      <c r="N127" s="227"/>
      <c r="O127" s="228"/>
      <c r="P127" s="228"/>
      <c r="Q127" s="228"/>
      <c r="R127" s="228"/>
      <c r="S127" s="228"/>
      <c r="T127" s="228"/>
      <c r="U127" s="228"/>
      <c r="V127" s="228"/>
      <c r="W127" s="228"/>
      <c r="X127" s="228"/>
      <c r="Y127" s="229"/>
      <c r="Z127" s="13"/>
      <c r="AA127" s="13"/>
      <c r="AB127" s="13"/>
      <c r="AC127" s="13"/>
      <c r="AD127" s="13"/>
      <c r="AE127" s="13"/>
      <c r="AT127" s="230" t="s">
        <v>170</v>
      </c>
      <c r="AU127" s="230" t="s">
        <v>84</v>
      </c>
      <c r="AV127" s="13" t="s">
        <v>84</v>
      </c>
      <c r="AW127" s="13" t="s">
        <v>5</v>
      </c>
      <c r="AX127" s="13" t="s">
        <v>82</v>
      </c>
      <c r="AY127" s="230" t="s">
        <v>123</v>
      </c>
    </row>
    <row r="128" s="2" customFormat="1" ht="24.15" customHeight="1">
      <c r="A128" s="31"/>
      <c r="B128" s="32"/>
      <c r="C128" s="197" t="s">
        <v>241</v>
      </c>
      <c r="D128" s="197" t="s">
        <v>126</v>
      </c>
      <c r="E128" s="198" t="s">
        <v>242</v>
      </c>
      <c r="F128" s="199" t="s">
        <v>243</v>
      </c>
      <c r="G128" s="200" t="s">
        <v>147</v>
      </c>
      <c r="H128" s="201">
        <v>101</v>
      </c>
      <c r="I128" s="202">
        <v>0</v>
      </c>
      <c r="J128" s="202">
        <v>0</v>
      </c>
      <c r="K128" s="202">
        <f>ROUND(P128*H128,2)</f>
        <v>0</v>
      </c>
      <c r="L128" s="199" t="s">
        <v>165</v>
      </c>
      <c r="M128" s="37"/>
      <c r="N128" s="203" t="s">
        <v>18</v>
      </c>
      <c r="O128" s="204" t="s">
        <v>43</v>
      </c>
      <c r="P128" s="205">
        <f>I128+J128</f>
        <v>0</v>
      </c>
      <c r="Q128" s="205">
        <f>ROUND(I128*H128,2)</f>
        <v>0</v>
      </c>
      <c r="R128" s="205">
        <f>ROUND(J128*H128,2)</f>
        <v>0</v>
      </c>
      <c r="S128" s="206">
        <v>0</v>
      </c>
      <c r="T128" s="206">
        <f>S128*H128</f>
        <v>0</v>
      </c>
      <c r="U128" s="206">
        <v>0</v>
      </c>
      <c r="V128" s="206">
        <f>U128*H128</f>
        <v>0</v>
      </c>
      <c r="W128" s="206">
        <v>0</v>
      </c>
      <c r="X128" s="206">
        <f>W128*H128</f>
        <v>0</v>
      </c>
      <c r="Y128" s="207" t="s">
        <v>18</v>
      </c>
      <c r="Z128" s="31"/>
      <c r="AA128" s="31"/>
      <c r="AB128" s="31"/>
      <c r="AC128" s="31"/>
      <c r="AD128" s="31"/>
      <c r="AE128" s="31"/>
      <c r="AR128" s="208" t="s">
        <v>166</v>
      </c>
      <c r="AT128" s="208" t="s">
        <v>126</v>
      </c>
      <c r="AU128" s="208" t="s">
        <v>84</v>
      </c>
      <c r="AY128" s="16" t="s">
        <v>123</v>
      </c>
      <c r="BE128" s="209">
        <f>IF(O128="základní",K128,0)</f>
        <v>0</v>
      </c>
      <c r="BF128" s="209">
        <f>IF(O128="snížená",K128,0)</f>
        <v>0</v>
      </c>
      <c r="BG128" s="209">
        <f>IF(O128="zákl. přenesená",K128,0)</f>
        <v>0</v>
      </c>
      <c r="BH128" s="209">
        <f>IF(O128="sníž. přenesená",K128,0)</f>
        <v>0</v>
      </c>
      <c r="BI128" s="209">
        <f>IF(O128="nulová",K128,0)</f>
        <v>0</v>
      </c>
      <c r="BJ128" s="16" t="s">
        <v>82</v>
      </c>
      <c r="BK128" s="209">
        <f>ROUND(P128*H128,2)</f>
        <v>0</v>
      </c>
      <c r="BL128" s="16" t="s">
        <v>166</v>
      </c>
      <c r="BM128" s="208" t="s">
        <v>244</v>
      </c>
    </row>
    <row r="129" s="2" customFormat="1">
      <c r="A129" s="31"/>
      <c r="B129" s="32"/>
      <c r="C129" s="33"/>
      <c r="D129" s="219" t="s">
        <v>168</v>
      </c>
      <c r="E129" s="33"/>
      <c r="F129" s="220" t="s">
        <v>245</v>
      </c>
      <c r="G129" s="33"/>
      <c r="H129" s="33"/>
      <c r="I129" s="33"/>
      <c r="J129" s="33"/>
      <c r="K129" s="33"/>
      <c r="L129" s="33"/>
      <c r="M129" s="37"/>
      <c r="N129" s="212"/>
      <c r="O129" s="213"/>
      <c r="P129" s="76"/>
      <c r="Q129" s="76"/>
      <c r="R129" s="76"/>
      <c r="S129" s="76"/>
      <c r="T129" s="76"/>
      <c r="U129" s="76"/>
      <c r="V129" s="76"/>
      <c r="W129" s="76"/>
      <c r="X129" s="76"/>
      <c r="Y129" s="77"/>
      <c r="Z129" s="31"/>
      <c r="AA129" s="31"/>
      <c r="AB129" s="31"/>
      <c r="AC129" s="31"/>
      <c r="AD129" s="31"/>
      <c r="AE129" s="31"/>
      <c r="AT129" s="16" t="s">
        <v>168</v>
      </c>
      <c r="AU129" s="16" t="s">
        <v>84</v>
      </c>
    </row>
    <row r="130" s="13" customFormat="1">
      <c r="A130" s="13"/>
      <c r="B130" s="221"/>
      <c r="C130" s="222"/>
      <c r="D130" s="210" t="s">
        <v>170</v>
      </c>
      <c r="E130" s="223" t="s">
        <v>149</v>
      </c>
      <c r="F130" s="224" t="s">
        <v>246</v>
      </c>
      <c r="G130" s="222"/>
      <c r="H130" s="225">
        <v>101</v>
      </c>
      <c r="I130" s="222"/>
      <c r="J130" s="222"/>
      <c r="K130" s="222"/>
      <c r="L130" s="222"/>
      <c r="M130" s="226"/>
      <c r="N130" s="227"/>
      <c r="O130" s="228"/>
      <c r="P130" s="228"/>
      <c r="Q130" s="228"/>
      <c r="R130" s="228"/>
      <c r="S130" s="228"/>
      <c r="T130" s="228"/>
      <c r="U130" s="228"/>
      <c r="V130" s="228"/>
      <c r="W130" s="228"/>
      <c r="X130" s="228"/>
      <c r="Y130" s="229"/>
      <c r="Z130" s="13"/>
      <c r="AA130" s="13"/>
      <c r="AB130" s="13"/>
      <c r="AC130" s="13"/>
      <c r="AD130" s="13"/>
      <c r="AE130" s="13"/>
      <c r="AT130" s="230" t="s">
        <v>170</v>
      </c>
      <c r="AU130" s="230" t="s">
        <v>84</v>
      </c>
      <c r="AV130" s="13" t="s">
        <v>84</v>
      </c>
      <c r="AW130" s="13" t="s">
        <v>5</v>
      </c>
      <c r="AX130" s="13" t="s">
        <v>82</v>
      </c>
      <c r="AY130" s="230" t="s">
        <v>123</v>
      </c>
    </row>
    <row r="131" s="2" customFormat="1" ht="16.5" customHeight="1">
      <c r="A131" s="31"/>
      <c r="B131" s="32"/>
      <c r="C131" s="231" t="s">
        <v>247</v>
      </c>
      <c r="D131" s="231" t="s">
        <v>172</v>
      </c>
      <c r="E131" s="232" t="s">
        <v>248</v>
      </c>
      <c r="F131" s="233" t="s">
        <v>249</v>
      </c>
      <c r="G131" s="234" t="s">
        <v>147</v>
      </c>
      <c r="H131" s="235">
        <v>27</v>
      </c>
      <c r="I131" s="236">
        <v>0</v>
      </c>
      <c r="J131" s="237"/>
      <c r="K131" s="236">
        <f>ROUND(P131*H131,2)</f>
        <v>0</v>
      </c>
      <c r="L131" s="233" t="s">
        <v>18</v>
      </c>
      <c r="M131" s="238"/>
      <c r="N131" s="239" t="s">
        <v>18</v>
      </c>
      <c r="O131" s="204" t="s">
        <v>43</v>
      </c>
      <c r="P131" s="205">
        <f>I131+J131</f>
        <v>0</v>
      </c>
      <c r="Q131" s="205">
        <f>ROUND(I131*H131,2)</f>
        <v>0</v>
      </c>
      <c r="R131" s="205">
        <f>ROUND(J131*H131,2)</f>
        <v>0</v>
      </c>
      <c r="S131" s="206">
        <v>0</v>
      </c>
      <c r="T131" s="206">
        <f>S131*H131</f>
        <v>0</v>
      </c>
      <c r="U131" s="206">
        <v>0.027</v>
      </c>
      <c r="V131" s="206">
        <f>U131*H131</f>
        <v>0.72899999999999998</v>
      </c>
      <c r="W131" s="206">
        <v>0</v>
      </c>
      <c r="X131" s="206">
        <f>W131*H131</f>
        <v>0</v>
      </c>
      <c r="Y131" s="207" t="s">
        <v>18</v>
      </c>
      <c r="Z131" s="31"/>
      <c r="AA131" s="31"/>
      <c r="AB131" s="31"/>
      <c r="AC131" s="31"/>
      <c r="AD131" s="31"/>
      <c r="AE131" s="31"/>
      <c r="AR131" s="208" t="s">
        <v>176</v>
      </c>
      <c r="AT131" s="208" t="s">
        <v>172</v>
      </c>
      <c r="AU131" s="208" t="s">
        <v>84</v>
      </c>
      <c r="AY131" s="16" t="s">
        <v>123</v>
      </c>
      <c r="BE131" s="209">
        <f>IF(O131="základní",K131,0)</f>
        <v>0</v>
      </c>
      <c r="BF131" s="209">
        <f>IF(O131="snížená",K131,0)</f>
        <v>0</v>
      </c>
      <c r="BG131" s="209">
        <f>IF(O131="zákl. přenesená",K131,0)</f>
        <v>0</v>
      </c>
      <c r="BH131" s="209">
        <f>IF(O131="sníž. přenesená",K131,0)</f>
        <v>0</v>
      </c>
      <c r="BI131" s="209">
        <f>IF(O131="nulová",K131,0)</f>
        <v>0</v>
      </c>
      <c r="BJ131" s="16" t="s">
        <v>82</v>
      </c>
      <c r="BK131" s="209">
        <f>ROUND(P131*H131,2)</f>
        <v>0</v>
      </c>
      <c r="BL131" s="16" t="s">
        <v>166</v>
      </c>
      <c r="BM131" s="208" t="s">
        <v>250</v>
      </c>
    </row>
    <row r="132" s="13" customFormat="1">
      <c r="A132" s="13"/>
      <c r="B132" s="221"/>
      <c r="C132" s="222"/>
      <c r="D132" s="210" t="s">
        <v>170</v>
      </c>
      <c r="E132" s="223" t="s">
        <v>18</v>
      </c>
      <c r="F132" s="224" t="s">
        <v>251</v>
      </c>
      <c r="G132" s="222"/>
      <c r="H132" s="225">
        <v>27</v>
      </c>
      <c r="I132" s="222"/>
      <c r="J132" s="222"/>
      <c r="K132" s="222"/>
      <c r="L132" s="222"/>
      <c r="M132" s="226"/>
      <c r="N132" s="227"/>
      <c r="O132" s="228"/>
      <c r="P132" s="228"/>
      <c r="Q132" s="228"/>
      <c r="R132" s="228"/>
      <c r="S132" s="228"/>
      <c r="T132" s="228"/>
      <c r="U132" s="228"/>
      <c r="V132" s="228"/>
      <c r="W132" s="228"/>
      <c r="X132" s="228"/>
      <c r="Y132" s="229"/>
      <c r="Z132" s="13"/>
      <c r="AA132" s="13"/>
      <c r="AB132" s="13"/>
      <c r="AC132" s="13"/>
      <c r="AD132" s="13"/>
      <c r="AE132" s="13"/>
      <c r="AT132" s="230" t="s">
        <v>170</v>
      </c>
      <c r="AU132" s="230" t="s">
        <v>84</v>
      </c>
      <c r="AV132" s="13" t="s">
        <v>84</v>
      </c>
      <c r="AW132" s="13" t="s">
        <v>5</v>
      </c>
      <c r="AX132" s="13" t="s">
        <v>82</v>
      </c>
      <c r="AY132" s="230" t="s">
        <v>123</v>
      </c>
    </row>
    <row r="133" s="2" customFormat="1" ht="16.5" customHeight="1">
      <c r="A133" s="31"/>
      <c r="B133" s="32"/>
      <c r="C133" s="231" t="s">
        <v>252</v>
      </c>
      <c r="D133" s="231" t="s">
        <v>172</v>
      </c>
      <c r="E133" s="232" t="s">
        <v>253</v>
      </c>
      <c r="F133" s="233" t="s">
        <v>254</v>
      </c>
      <c r="G133" s="234" t="s">
        <v>147</v>
      </c>
      <c r="H133" s="235">
        <v>14</v>
      </c>
      <c r="I133" s="236">
        <v>0</v>
      </c>
      <c r="J133" s="237"/>
      <c r="K133" s="236">
        <f>ROUND(P133*H133,2)</f>
        <v>0</v>
      </c>
      <c r="L133" s="233" t="s">
        <v>18</v>
      </c>
      <c r="M133" s="238"/>
      <c r="N133" s="239" t="s">
        <v>18</v>
      </c>
      <c r="O133" s="204" t="s">
        <v>43</v>
      </c>
      <c r="P133" s="205">
        <f>I133+J133</f>
        <v>0</v>
      </c>
      <c r="Q133" s="205">
        <f>ROUND(I133*H133,2)</f>
        <v>0</v>
      </c>
      <c r="R133" s="205">
        <f>ROUND(J133*H133,2)</f>
        <v>0</v>
      </c>
      <c r="S133" s="206">
        <v>0</v>
      </c>
      <c r="T133" s="206">
        <f>S133*H133</f>
        <v>0</v>
      </c>
      <c r="U133" s="206">
        <v>0.027</v>
      </c>
      <c r="V133" s="206">
        <f>U133*H133</f>
        <v>0.378</v>
      </c>
      <c r="W133" s="206">
        <v>0</v>
      </c>
      <c r="X133" s="206">
        <f>W133*H133</f>
        <v>0</v>
      </c>
      <c r="Y133" s="207" t="s">
        <v>18</v>
      </c>
      <c r="Z133" s="31"/>
      <c r="AA133" s="31"/>
      <c r="AB133" s="31"/>
      <c r="AC133" s="31"/>
      <c r="AD133" s="31"/>
      <c r="AE133" s="31"/>
      <c r="AR133" s="208" t="s">
        <v>176</v>
      </c>
      <c r="AT133" s="208" t="s">
        <v>172</v>
      </c>
      <c r="AU133" s="208" t="s">
        <v>84</v>
      </c>
      <c r="AY133" s="16" t="s">
        <v>123</v>
      </c>
      <c r="BE133" s="209">
        <f>IF(O133="základní",K133,0)</f>
        <v>0</v>
      </c>
      <c r="BF133" s="209">
        <f>IF(O133="snížená",K133,0)</f>
        <v>0</v>
      </c>
      <c r="BG133" s="209">
        <f>IF(O133="zákl. přenesená",K133,0)</f>
        <v>0</v>
      </c>
      <c r="BH133" s="209">
        <f>IF(O133="sníž. přenesená",K133,0)</f>
        <v>0</v>
      </c>
      <c r="BI133" s="209">
        <f>IF(O133="nulová",K133,0)</f>
        <v>0</v>
      </c>
      <c r="BJ133" s="16" t="s">
        <v>82</v>
      </c>
      <c r="BK133" s="209">
        <f>ROUND(P133*H133,2)</f>
        <v>0</v>
      </c>
      <c r="BL133" s="16" t="s">
        <v>166</v>
      </c>
      <c r="BM133" s="208" t="s">
        <v>255</v>
      </c>
    </row>
    <row r="134" s="13" customFormat="1">
      <c r="A134" s="13"/>
      <c r="B134" s="221"/>
      <c r="C134" s="222"/>
      <c r="D134" s="210" t="s">
        <v>170</v>
      </c>
      <c r="E134" s="223" t="s">
        <v>18</v>
      </c>
      <c r="F134" s="224" t="s">
        <v>233</v>
      </c>
      <c r="G134" s="222"/>
      <c r="H134" s="225">
        <v>14</v>
      </c>
      <c r="I134" s="222"/>
      <c r="J134" s="222"/>
      <c r="K134" s="222"/>
      <c r="L134" s="222"/>
      <c r="M134" s="226"/>
      <c r="N134" s="227"/>
      <c r="O134" s="228"/>
      <c r="P134" s="228"/>
      <c r="Q134" s="228"/>
      <c r="R134" s="228"/>
      <c r="S134" s="228"/>
      <c r="T134" s="228"/>
      <c r="U134" s="228"/>
      <c r="V134" s="228"/>
      <c r="W134" s="228"/>
      <c r="X134" s="228"/>
      <c r="Y134" s="229"/>
      <c r="Z134" s="13"/>
      <c r="AA134" s="13"/>
      <c r="AB134" s="13"/>
      <c r="AC134" s="13"/>
      <c r="AD134" s="13"/>
      <c r="AE134" s="13"/>
      <c r="AT134" s="230" t="s">
        <v>170</v>
      </c>
      <c r="AU134" s="230" t="s">
        <v>84</v>
      </c>
      <c r="AV134" s="13" t="s">
        <v>84</v>
      </c>
      <c r="AW134" s="13" t="s">
        <v>5</v>
      </c>
      <c r="AX134" s="13" t="s">
        <v>82</v>
      </c>
      <c r="AY134" s="230" t="s">
        <v>123</v>
      </c>
    </row>
    <row r="135" s="2" customFormat="1" ht="16.5" customHeight="1">
      <c r="A135" s="31"/>
      <c r="B135" s="32"/>
      <c r="C135" s="231" t="s">
        <v>256</v>
      </c>
      <c r="D135" s="231" t="s">
        <v>172</v>
      </c>
      <c r="E135" s="232" t="s">
        <v>257</v>
      </c>
      <c r="F135" s="233" t="s">
        <v>258</v>
      </c>
      <c r="G135" s="234" t="s">
        <v>147</v>
      </c>
      <c r="H135" s="235">
        <v>14</v>
      </c>
      <c r="I135" s="236">
        <v>0</v>
      </c>
      <c r="J135" s="237"/>
      <c r="K135" s="236">
        <f>ROUND(P135*H135,2)</f>
        <v>0</v>
      </c>
      <c r="L135" s="233" t="s">
        <v>18</v>
      </c>
      <c r="M135" s="238"/>
      <c r="N135" s="239" t="s">
        <v>18</v>
      </c>
      <c r="O135" s="204" t="s">
        <v>43</v>
      </c>
      <c r="P135" s="205">
        <f>I135+J135</f>
        <v>0</v>
      </c>
      <c r="Q135" s="205">
        <f>ROUND(I135*H135,2)</f>
        <v>0</v>
      </c>
      <c r="R135" s="205">
        <f>ROUND(J135*H135,2)</f>
        <v>0</v>
      </c>
      <c r="S135" s="206">
        <v>0</v>
      </c>
      <c r="T135" s="206">
        <f>S135*H135</f>
        <v>0</v>
      </c>
      <c r="U135" s="206">
        <v>0.027</v>
      </c>
      <c r="V135" s="206">
        <f>U135*H135</f>
        <v>0.378</v>
      </c>
      <c r="W135" s="206">
        <v>0</v>
      </c>
      <c r="X135" s="206">
        <f>W135*H135</f>
        <v>0</v>
      </c>
      <c r="Y135" s="207" t="s">
        <v>18</v>
      </c>
      <c r="Z135" s="31"/>
      <c r="AA135" s="31"/>
      <c r="AB135" s="31"/>
      <c r="AC135" s="31"/>
      <c r="AD135" s="31"/>
      <c r="AE135" s="31"/>
      <c r="AR135" s="208" t="s">
        <v>176</v>
      </c>
      <c r="AT135" s="208" t="s">
        <v>172</v>
      </c>
      <c r="AU135" s="208" t="s">
        <v>84</v>
      </c>
      <c r="AY135" s="16" t="s">
        <v>123</v>
      </c>
      <c r="BE135" s="209">
        <f>IF(O135="základní",K135,0)</f>
        <v>0</v>
      </c>
      <c r="BF135" s="209">
        <f>IF(O135="snížená",K135,0)</f>
        <v>0</v>
      </c>
      <c r="BG135" s="209">
        <f>IF(O135="zákl. přenesená",K135,0)</f>
        <v>0</v>
      </c>
      <c r="BH135" s="209">
        <f>IF(O135="sníž. přenesená",K135,0)</f>
        <v>0</v>
      </c>
      <c r="BI135" s="209">
        <f>IF(O135="nulová",K135,0)</f>
        <v>0</v>
      </c>
      <c r="BJ135" s="16" t="s">
        <v>82</v>
      </c>
      <c r="BK135" s="209">
        <f>ROUND(P135*H135,2)</f>
        <v>0</v>
      </c>
      <c r="BL135" s="16" t="s">
        <v>166</v>
      </c>
      <c r="BM135" s="208" t="s">
        <v>259</v>
      </c>
    </row>
    <row r="136" s="13" customFormat="1">
      <c r="A136" s="13"/>
      <c r="B136" s="221"/>
      <c r="C136" s="222"/>
      <c r="D136" s="210" t="s">
        <v>170</v>
      </c>
      <c r="E136" s="223" t="s">
        <v>18</v>
      </c>
      <c r="F136" s="224" t="s">
        <v>233</v>
      </c>
      <c r="G136" s="222"/>
      <c r="H136" s="225">
        <v>14</v>
      </c>
      <c r="I136" s="222"/>
      <c r="J136" s="222"/>
      <c r="K136" s="222"/>
      <c r="L136" s="222"/>
      <c r="M136" s="226"/>
      <c r="N136" s="227"/>
      <c r="O136" s="228"/>
      <c r="P136" s="228"/>
      <c r="Q136" s="228"/>
      <c r="R136" s="228"/>
      <c r="S136" s="228"/>
      <c r="T136" s="228"/>
      <c r="U136" s="228"/>
      <c r="V136" s="228"/>
      <c r="W136" s="228"/>
      <c r="X136" s="228"/>
      <c r="Y136" s="229"/>
      <c r="Z136" s="13"/>
      <c r="AA136" s="13"/>
      <c r="AB136" s="13"/>
      <c r="AC136" s="13"/>
      <c r="AD136" s="13"/>
      <c r="AE136" s="13"/>
      <c r="AT136" s="230" t="s">
        <v>170</v>
      </c>
      <c r="AU136" s="230" t="s">
        <v>84</v>
      </c>
      <c r="AV136" s="13" t="s">
        <v>84</v>
      </c>
      <c r="AW136" s="13" t="s">
        <v>5</v>
      </c>
      <c r="AX136" s="13" t="s">
        <v>82</v>
      </c>
      <c r="AY136" s="230" t="s">
        <v>123</v>
      </c>
    </row>
    <row r="137" s="2" customFormat="1" ht="16.5" customHeight="1">
      <c r="A137" s="31"/>
      <c r="B137" s="32"/>
      <c r="C137" s="231" t="s">
        <v>260</v>
      </c>
      <c r="D137" s="231" t="s">
        <v>172</v>
      </c>
      <c r="E137" s="232" t="s">
        <v>261</v>
      </c>
      <c r="F137" s="233" t="s">
        <v>262</v>
      </c>
      <c r="G137" s="234" t="s">
        <v>147</v>
      </c>
      <c r="H137" s="235">
        <v>15</v>
      </c>
      <c r="I137" s="236">
        <v>0</v>
      </c>
      <c r="J137" s="237"/>
      <c r="K137" s="236">
        <f>ROUND(P137*H137,2)</f>
        <v>0</v>
      </c>
      <c r="L137" s="233" t="s">
        <v>18</v>
      </c>
      <c r="M137" s="238"/>
      <c r="N137" s="239" t="s">
        <v>18</v>
      </c>
      <c r="O137" s="204" t="s">
        <v>43</v>
      </c>
      <c r="P137" s="205">
        <f>I137+J137</f>
        <v>0</v>
      </c>
      <c r="Q137" s="205">
        <f>ROUND(I137*H137,2)</f>
        <v>0</v>
      </c>
      <c r="R137" s="205">
        <f>ROUND(J137*H137,2)</f>
        <v>0</v>
      </c>
      <c r="S137" s="206">
        <v>0</v>
      </c>
      <c r="T137" s="206">
        <f>S137*H137</f>
        <v>0</v>
      </c>
      <c r="U137" s="206">
        <v>0.027</v>
      </c>
      <c r="V137" s="206">
        <f>U137*H137</f>
        <v>0.40499999999999997</v>
      </c>
      <c r="W137" s="206">
        <v>0</v>
      </c>
      <c r="X137" s="206">
        <f>W137*H137</f>
        <v>0</v>
      </c>
      <c r="Y137" s="207" t="s">
        <v>18</v>
      </c>
      <c r="Z137" s="31"/>
      <c r="AA137" s="31"/>
      <c r="AB137" s="31"/>
      <c r="AC137" s="31"/>
      <c r="AD137" s="31"/>
      <c r="AE137" s="31"/>
      <c r="AR137" s="208" t="s">
        <v>176</v>
      </c>
      <c r="AT137" s="208" t="s">
        <v>172</v>
      </c>
      <c r="AU137" s="208" t="s">
        <v>84</v>
      </c>
      <c r="AY137" s="16" t="s">
        <v>123</v>
      </c>
      <c r="BE137" s="209">
        <f>IF(O137="základní",K137,0)</f>
        <v>0</v>
      </c>
      <c r="BF137" s="209">
        <f>IF(O137="snížená",K137,0)</f>
        <v>0</v>
      </c>
      <c r="BG137" s="209">
        <f>IF(O137="zákl. přenesená",K137,0)</f>
        <v>0</v>
      </c>
      <c r="BH137" s="209">
        <f>IF(O137="sníž. přenesená",K137,0)</f>
        <v>0</v>
      </c>
      <c r="BI137" s="209">
        <f>IF(O137="nulová",K137,0)</f>
        <v>0</v>
      </c>
      <c r="BJ137" s="16" t="s">
        <v>82</v>
      </c>
      <c r="BK137" s="209">
        <f>ROUND(P137*H137,2)</f>
        <v>0</v>
      </c>
      <c r="BL137" s="16" t="s">
        <v>166</v>
      </c>
      <c r="BM137" s="208" t="s">
        <v>263</v>
      </c>
    </row>
    <row r="138" s="13" customFormat="1">
      <c r="A138" s="13"/>
      <c r="B138" s="221"/>
      <c r="C138" s="222"/>
      <c r="D138" s="210" t="s">
        <v>170</v>
      </c>
      <c r="E138" s="223" t="s">
        <v>18</v>
      </c>
      <c r="F138" s="224" t="s">
        <v>237</v>
      </c>
      <c r="G138" s="222"/>
      <c r="H138" s="225">
        <v>15</v>
      </c>
      <c r="I138" s="222"/>
      <c r="J138" s="222"/>
      <c r="K138" s="222"/>
      <c r="L138" s="222"/>
      <c r="M138" s="226"/>
      <c r="N138" s="227"/>
      <c r="O138" s="228"/>
      <c r="P138" s="228"/>
      <c r="Q138" s="228"/>
      <c r="R138" s="228"/>
      <c r="S138" s="228"/>
      <c r="T138" s="228"/>
      <c r="U138" s="228"/>
      <c r="V138" s="228"/>
      <c r="W138" s="228"/>
      <c r="X138" s="228"/>
      <c r="Y138" s="229"/>
      <c r="Z138" s="13"/>
      <c r="AA138" s="13"/>
      <c r="AB138" s="13"/>
      <c r="AC138" s="13"/>
      <c r="AD138" s="13"/>
      <c r="AE138" s="13"/>
      <c r="AT138" s="230" t="s">
        <v>170</v>
      </c>
      <c r="AU138" s="230" t="s">
        <v>84</v>
      </c>
      <c r="AV138" s="13" t="s">
        <v>84</v>
      </c>
      <c r="AW138" s="13" t="s">
        <v>5</v>
      </c>
      <c r="AX138" s="13" t="s">
        <v>82</v>
      </c>
      <c r="AY138" s="230" t="s">
        <v>123</v>
      </c>
    </row>
    <row r="139" s="2" customFormat="1" ht="16.5" customHeight="1">
      <c r="A139" s="31"/>
      <c r="B139" s="32"/>
      <c r="C139" s="231" t="s">
        <v>8</v>
      </c>
      <c r="D139" s="231" t="s">
        <v>172</v>
      </c>
      <c r="E139" s="232" t="s">
        <v>264</v>
      </c>
      <c r="F139" s="233" t="s">
        <v>265</v>
      </c>
      <c r="G139" s="234" t="s">
        <v>147</v>
      </c>
      <c r="H139" s="235">
        <v>17</v>
      </c>
      <c r="I139" s="236">
        <v>0</v>
      </c>
      <c r="J139" s="237"/>
      <c r="K139" s="236">
        <f>ROUND(P139*H139,2)</f>
        <v>0</v>
      </c>
      <c r="L139" s="233" t="s">
        <v>18</v>
      </c>
      <c r="M139" s="238"/>
      <c r="N139" s="239" t="s">
        <v>18</v>
      </c>
      <c r="O139" s="204" t="s">
        <v>43</v>
      </c>
      <c r="P139" s="205">
        <f>I139+J139</f>
        <v>0</v>
      </c>
      <c r="Q139" s="205">
        <f>ROUND(I139*H139,2)</f>
        <v>0</v>
      </c>
      <c r="R139" s="205">
        <f>ROUND(J139*H139,2)</f>
        <v>0</v>
      </c>
      <c r="S139" s="206">
        <v>0</v>
      </c>
      <c r="T139" s="206">
        <f>S139*H139</f>
        <v>0</v>
      </c>
      <c r="U139" s="206">
        <v>0.027</v>
      </c>
      <c r="V139" s="206">
        <f>U139*H139</f>
        <v>0.45900000000000002</v>
      </c>
      <c r="W139" s="206">
        <v>0</v>
      </c>
      <c r="X139" s="206">
        <f>W139*H139</f>
        <v>0</v>
      </c>
      <c r="Y139" s="207" t="s">
        <v>18</v>
      </c>
      <c r="Z139" s="31"/>
      <c r="AA139" s="31"/>
      <c r="AB139" s="31"/>
      <c r="AC139" s="31"/>
      <c r="AD139" s="31"/>
      <c r="AE139" s="31"/>
      <c r="AR139" s="208" t="s">
        <v>176</v>
      </c>
      <c r="AT139" s="208" t="s">
        <v>172</v>
      </c>
      <c r="AU139" s="208" t="s">
        <v>84</v>
      </c>
      <c r="AY139" s="16" t="s">
        <v>123</v>
      </c>
      <c r="BE139" s="209">
        <f>IF(O139="základní",K139,0)</f>
        <v>0</v>
      </c>
      <c r="BF139" s="209">
        <f>IF(O139="snížená",K139,0)</f>
        <v>0</v>
      </c>
      <c r="BG139" s="209">
        <f>IF(O139="zákl. přenesená",K139,0)</f>
        <v>0</v>
      </c>
      <c r="BH139" s="209">
        <f>IF(O139="sníž. přenesená",K139,0)</f>
        <v>0</v>
      </c>
      <c r="BI139" s="209">
        <f>IF(O139="nulová",K139,0)</f>
        <v>0</v>
      </c>
      <c r="BJ139" s="16" t="s">
        <v>82</v>
      </c>
      <c r="BK139" s="209">
        <f>ROUND(P139*H139,2)</f>
        <v>0</v>
      </c>
      <c r="BL139" s="16" t="s">
        <v>166</v>
      </c>
      <c r="BM139" s="208" t="s">
        <v>266</v>
      </c>
    </row>
    <row r="140" s="13" customFormat="1">
      <c r="A140" s="13"/>
      <c r="B140" s="221"/>
      <c r="C140" s="222"/>
      <c r="D140" s="210" t="s">
        <v>170</v>
      </c>
      <c r="E140" s="223" t="s">
        <v>18</v>
      </c>
      <c r="F140" s="224" t="s">
        <v>247</v>
      </c>
      <c r="G140" s="222"/>
      <c r="H140" s="225">
        <v>17</v>
      </c>
      <c r="I140" s="222"/>
      <c r="J140" s="222"/>
      <c r="K140" s="222"/>
      <c r="L140" s="222"/>
      <c r="M140" s="226"/>
      <c r="N140" s="227"/>
      <c r="O140" s="228"/>
      <c r="P140" s="228"/>
      <c r="Q140" s="228"/>
      <c r="R140" s="228"/>
      <c r="S140" s="228"/>
      <c r="T140" s="228"/>
      <c r="U140" s="228"/>
      <c r="V140" s="228"/>
      <c r="W140" s="228"/>
      <c r="X140" s="228"/>
      <c r="Y140" s="229"/>
      <c r="Z140" s="13"/>
      <c r="AA140" s="13"/>
      <c r="AB140" s="13"/>
      <c r="AC140" s="13"/>
      <c r="AD140" s="13"/>
      <c r="AE140" s="13"/>
      <c r="AT140" s="230" t="s">
        <v>170</v>
      </c>
      <c r="AU140" s="230" t="s">
        <v>84</v>
      </c>
      <c r="AV140" s="13" t="s">
        <v>84</v>
      </c>
      <c r="AW140" s="13" t="s">
        <v>5</v>
      </c>
      <c r="AX140" s="13" t="s">
        <v>82</v>
      </c>
      <c r="AY140" s="230" t="s">
        <v>123</v>
      </c>
    </row>
    <row r="141" s="2" customFormat="1" ht="16.5" customHeight="1">
      <c r="A141" s="31"/>
      <c r="B141" s="32"/>
      <c r="C141" s="231" t="s">
        <v>267</v>
      </c>
      <c r="D141" s="231" t="s">
        <v>172</v>
      </c>
      <c r="E141" s="232" t="s">
        <v>268</v>
      </c>
      <c r="F141" s="233" t="s">
        <v>269</v>
      </c>
      <c r="G141" s="234" t="s">
        <v>147</v>
      </c>
      <c r="H141" s="235">
        <v>14</v>
      </c>
      <c r="I141" s="236">
        <v>0</v>
      </c>
      <c r="J141" s="237"/>
      <c r="K141" s="236">
        <f>ROUND(P141*H141,2)</f>
        <v>0</v>
      </c>
      <c r="L141" s="233" t="s">
        <v>18</v>
      </c>
      <c r="M141" s="238"/>
      <c r="N141" s="239" t="s">
        <v>18</v>
      </c>
      <c r="O141" s="204" t="s">
        <v>43</v>
      </c>
      <c r="P141" s="205">
        <f>I141+J141</f>
        <v>0</v>
      </c>
      <c r="Q141" s="205">
        <f>ROUND(I141*H141,2)</f>
        <v>0</v>
      </c>
      <c r="R141" s="205">
        <f>ROUND(J141*H141,2)</f>
        <v>0</v>
      </c>
      <c r="S141" s="206">
        <v>0</v>
      </c>
      <c r="T141" s="206">
        <f>S141*H141</f>
        <v>0</v>
      </c>
      <c r="U141" s="206">
        <v>0.027</v>
      </c>
      <c r="V141" s="206">
        <f>U141*H141</f>
        <v>0.378</v>
      </c>
      <c r="W141" s="206">
        <v>0</v>
      </c>
      <c r="X141" s="206">
        <f>W141*H141</f>
        <v>0</v>
      </c>
      <c r="Y141" s="207" t="s">
        <v>18</v>
      </c>
      <c r="Z141" s="31"/>
      <c r="AA141" s="31"/>
      <c r="AB141" s="31"/>
      <c r="AC141" s="31"/>
      <c r="AD141" s="31"/>
      <c r="AE141" s="31"/>
      <c r="AR141" s="208" t="s">
        <v>176</v>
      </c>
      <c r="AT141" s="208" t="s">
        <v>172</v>
      </c>
      <c r="AU141" s="208" t="s">
        <v>84</v>
      </c>
      <c r="AY141" s="16" t="s">
        <v>123</v>
      </c>
      <c r="BE141" s="209">
        <f>IF(O141="základní",K141,0)</f>
        <v>0</v>
      </c>
      <c r="BF141" s="209">
        <f>IF(O141="snížená",K141,0)</f>
        <v>0</v>
      </c>
      <c r="BG141" s="209">
        <f>IF(O141="zákl. přenesená",K141,0)</f>
        <v>0</v>
      </c>
      <c r="BH141" s="209">
        <f>IF(O141="sníž. přenesená",K141,0)</f>
        <v>0</v>
      </c>
      <c r="BI141" s="209">
        <f>IF(O141="nulová",K141,0)</f>
        <v>0</v>
      </c>
      <c r="BJ141" s="16" t="s">
        <v>82</v>
      </c>
      <c r="BK141" s="209">
        <f>ROUND(P141*H141,2)</f>
        <v>0</v>
      </c>
      <c r="BL141" s="16" t="s">
        <v>166</v>
      </c>
      <c r="BM141" s="208" t="s">
        <v>270</v>
      </c>
    </row>
    <row r="142" s="13" customFormat="1">
      <c r="A142" s="13"/>
      <c r="B142" s="221"/>
      <c r="C142" s="222"/>
      <c r="D142" s="210" t="s">
        <v>170</v>
      </c>
      <c r="E142" s="223" t="s">
        <v>18</v>
      </c>
      <c r="F142" s="224" t="s">
        <v>233</v>
      </c>
      <c r="G142" s="222"/>
      <c r="H142" s="225">
        <v>14</v>
      </c>
      <c r="I142" s="222"/>
      <c r="J142" s="222"/>
      <c r="K142" s="222"/>
      <c r="L142" s="222"/>
      <c r="M142" s="226"/>
      <c r="N142" s="227"/>
      <c r="O142" s="228"/>
      <c r="P142" s="228"/>
      <c r="Q142" s="228"/>
      <c r="R142" s="228"/>
      <c r="S142" s="228"/>
      <c r="T142" s="228"/>
      <c r="U142" s="228"/>
      <c r="V142" s="228"/>
      <c r="W142" s="228"/>
      <c r="X142" s="228"/>
      <c r="Y142" s="229"/>
      <c r="Z142" s="13"/>
      <c r="AA142" s="13"/>
      <c r="AB142" s="13"/>
      <c r="AC142" s="13"/>
      <c r="AD142" s="13"/>
      <c r="AE142" s="13"/>
      <c r="AT142" s="230" t="s">
        <v>170</v>
      </c>
      <c r="AU142" s="230" t="s">
        <v>84</v>
      </c>
      <c r="AV142" s="13" t="s">
        <v>84</v>
      </c>
      <c r="AW142" s="13" t="s">
        <v>5</v>
      </c>
      <c r="AX142" s="13" t="s">
        <v>82</v>
      </c>
      <c r="AY142" s="230" t="s">
        <v>123</v>
      </c>
    </row>
    <row r="143" s="2" customFormat="1" ht="24.15" customHeight="1">
      <c r="A143" s="31"/>
      <c r="B143" s="32"/>
      <c r="C143" s="197" t="s">
        <v>271</v>
      </c>
      <c r="D143" s="197" t="s">
        <v>126</v>
      </c>
      <c r="E143" s="198" t="s">
        <v>272</v>
      </c>
      <c r="F143" s="199" t="s">
        <v>273</v>
      </c>
      <c r="G143" s="200" t="s">
        <v>147</v>
      </c>
      <c r="H143" s="201">
        <v>101</v>
      </c>
      <c r="I143" s="202">
        <v>0</v>
      </c>
      <c r="J143" s="202">
        <v>0</v>
      </c>
      <c r="K143" s="202">
        <f>ROUND(P143*H143,2)</f>
        <v>0</v>
      </c>
      <c r="L143" s="199" t="s">
        <v>165</v>
      </c>
      <c r="M143" s="37"/>
      <c r="N143" s="203" t="s">
        <v>18</v>
      </c>
      <c r="O143" s="204" t="s">
        <v>43</v>
      </c>
      <c r="P143" s="205">
        <f>I143+J143</f>
        <v>0</v>
      </c>
      <c r="Q143" s="205">
        <f>ROUND(I143*H143,2)</f>
        <v>0</v>
      </c>
      <c r="R143" s="205">
        <f>ROUND(J143*H143,2)</f>
        <v>0</v>
      </c>
      <c r="S143" s="206">
        <v>0</v>
      </c>
      <c r="T143" s="206">
        <f>S143*H143</f>
        <v>0</v>
      </c>
      <c r="U143" s="206">
        <v>5.8E-05</v>
      </c>
      <c r="V143" s="206">
        <f>U143*H143</f>
        <v>0.0058580000000000004</v>
      </c>
      <c r="W143" s="206">
        <v>0</v>
      </c>
      <c r="X143" s="206">
        <f>W143*H143</f>
        <v>0</v>
      </c>
      <c r="Y143" s="207" t="s">
        <v>18</v>
      </c>
      <c r="Z143" s="31"/>
      <c r="AA143" s="31"/>
      <c r="AB143" s="31"/>
      <c r="AC143" s="31"/>
      <c r="AD143" s="31"/>
      <c r="AE143" s="31"/>
      <c r="AR143" s="208" t="s">
        <v>166</v>
      </c>
      <c r="AT143" s="208" t="s">
        <v>126</v>
      </c>
      <c r="AU143" s="208" t="s">
        <v>84</v>
      </c>
      <c r="AY143" s="16" t="s">
        <v>123</v>
      </c>
      <c r="BE143" s="209">
        <f>IF(O143="základní",K143,0)</f>
        <v>0</v>
      </c>
      <c r="BF143" s="209">
        <f>IF(O143="snížená",K143,0)</f>
        <v>0</v>
      </c>
      <c r="BG143" s="209">
        <f>IF(O143="zákl. přenesená",K143,0)</f>
        <v>0</v>
      </c>
      <c r="BH143" s="209">
        <f>IF(O143="sníž. přenesená",K143,0)</f>
        <v>0</v>
      </c>
      <c r="BI143" s="209">
        <f>IF(O143="nulová",K143,0)</f>
        <v>0</v>
      </c>
      <c r="BJ143" s="16" t="s">
        <v>82</v>
      </c>
      <c r="BK143" s="209">
        <f>ROUND(P143*H143,2)</f>
        <v>0</v>
      </c>
      <c r="BL143" s="16" t="s">
        <v>166</v>
      </c>
      <c r="BM143" s="208" t="s">
        <v>274</v>
      </c>
    </row>
    <row r="144" s="2" customFormat="1">
      <c r="A144" s="31"/>
      <c r="B144" s="32"/>
      <c r="C144" s="33"/>
      <c r="D144" s="219" t="s">
        <v>168</v>
      </c>
      <c r="E144" s="33"/>
      <c r="F144" s="220" t="s">
        <v>275</v>
      </c>
      <c r="G144" s="33"/>
      <c r="H144" s="33"/>
      <c r="I144" s="33"/>
      <c r="J144" s="33"/>
      <c r="K144" s="33"/>
      <c r="L144" s="33"/>
      <c r="M144" s="37"/>
      <c r="N144" s="212"/>
      <c r="O144" s="213"/>
      <c r="P144" s="76"/>
      <c r="Q144" s="76"/>
      <c r="R144" s="76"/>
      <c r="S144" s="76"/>
      <c r="T144" s="76"/>
      <c r="U144" s="76"/>
      <c r="V144" s="76"/>
      <c r="W144" s="76"/>
      <c r="X144" s="76"/>
      <c r="Y144" s="77"/>
      <c r="Z144" s="31"/>
      <c r="AA144" s="31"/>
      <c r="AB144" s="31"/>
      <c r="AC144" s="31"/>
      <c r="AD144" s="31"/>
      <c r="AE144" s="31"/>
      <c r="AT144" s="16" t="s">
        <v>168</v>
      </c>
      <c r="AU144" s="16" t="s">
        <v>84</v>
      </c>
    </row>
    <row r="145" s="13" customFormat="1">
      <c r="A145" s="13"/>
      <c r="B145" s="221"/>
      <c r="C145" s="222"/>
      <c r="D145" s="210" t="s">
        <v>170</v>
      </c>
      <c r="E145" s="223" t="s">
        <v>18</v>
      </c>
      <c r="F145" s="224" t="s">
        <v>150</v>
      </c>
      <c r="G145" s="222"/>
      <c r="H145" s="225">
        <v>101</v>
      </c>
      <c r="I145" s="222"/>
      <c r="J145" s="222"/>
      <c r="K145" s="222"/>
      <c r="L145" s="222"/>
      <c r="M145" s="226"/>
      <c r="N145" s="227"/>
      <c r="O145" s="228"/>
      <c r="P145" s="228"/>
      <c r="Q145" s="228"/>
      <c r="R145" s="228"/>
      <c r="S145" s="228"/>
      <c r="T145" s="228"/>
      <c r="U145" s="228"/>
      <c r="V145" s="228"/>
      <c r="W145" s="228"/>
      <c r="X145" s="228"/>
      <c r="Y145" s="229"/>
      <c r="Z145" s="13"/>
      <c r="AA145" s="13"/>
      <c r="AB145" s="13"/>
      <c r="AC145" s="13"/>
      <c r="AD145" s="13"/>
      <c r="AE145" s="13"/>
      <c r="AT145" s="230" t="s">
        <v>170</v>
      </c>
      <c r="AU145" s="230" t="s">
        <v>84</v>
      </c>
      <c r="AV145" s="13" t="s">
        <v>84</v>
      </c>
      <c r="AW145" s="13" t="s">
        <v>5</v>
      </c>
      <c r="AX145" s="13" t="s">
        <v>82</v>
      </c>
      <c r="AY145" s="230" t="s">
        <v>123</v>
      </c>
    </row>
    <row r="146" s="2" customFormat="1" ht="24.15" customHeight="1">
      <c r="A146" s="31"/>
      <c r="B146" s="32"/>
      <c r="C146" s="231" t="s">
        <v>276</v>
      </c>
      <c r="D146" s="231" t="s">
        <v>172</v>
      </c>
      <c r="E146" s="232" t="s">
        <v>277</v>
      </c>
      <c r="F146" s="233" t="s">
        <v>278</v>
      </c>
      <c r="G146" s="234" t="s">
        <v>147</v>
      </c>
      <c r="H146" s="235">
        <v>303</v>
      </c>
      <c r="I146" s="236">
        <v>0</v>
      </c>
      <c r="J146" s="237"/>
      <c r="K146" s="236">
        <f>ROUND(P146*H146,2)</f>
        <v>0</v>
      </c>
      <c r="L146" s="233" t="s">
        <v>165</v>
      </c>
      <c r="M146" s="238"/>
      <c r="N146" s="239" t="s">
        <v>18</v>
      </c>
      <c r="O146" s="204" t="s">
        <v>43</v>
      </c>
      <c r="P146" s="205">
        <f>I146+J146</f>
        <v>0</v>
      </c>
      <c r="Q146" s="205">
        <f>ROUND(I146*H146,2)</f>
        <v>0</v>
      </c>
      <c r="R146" s="205">
        <f>ROUND(J146*H146,2)</f>
        <v>0</v>
      </c>
      <c r="S146" s="206">
        <v>0</v>
      </c>
      <c r="T146" s="206">
        <f>S146*H146</f>
        <v>0</v>
      </c>
      <c r="U146" s="206">
        <v>0.0058999999999999999</v>
      </c>
      <c r="V146" s="206">
        <f>U146*H146</f>
        <v>1.7877000000000001</v>
      </c>
      <c r="W146" s="206">
        <v>0</v>
      </c>
      <c r="X146" s="206">
        <f>W146*H146</f>
        <v>0</v>
      </c>
      <c r="Y146" s="207" t="s">
        <v>18</v>
      </c>
      <c r="Z146" s="31"/>
      <c r="AA146" s="31"/>
      <c r="AB146" s="31"/>
      <c r="AC146" s="31"/>
      <c r="AD146" s="31"/>
      <c r="AE146" s="31"/>
      <c r="AR146" s="208" t="s">
        <v>176</v>
      </c>
      <c r="AT146" s="208" t="s">
        <v>172</v>
      </c>
      <c r="AU146" s="208" t="s">
        <v>84</v>
      </c>
      <c r="AY146" s="16" t="s">
        <v>123</v>
      </c>
      <c r="BE146" s="209">
        <f>IF(O146="základní",K146,0)</f>
        <v>0</v>
      </c>
      <c r="BF146" s="209">
        <f>IF(O146="snížená",K146,0)</f>
        <v>0</v>
      </c>
      <c r="BG146" s="209">
        <f>IF(O146="zákl. přenesená",K146,0)</f>
        <v>0</v>
      </c>
      <c r="BH146" s="209">
        <f>IF(O146="sníž. přenesená",K146,0)</f>
        <v>0</v>
      </c>
      <c r="BI146" s="209">
        <f>IF(O146="nulová",K146,0)</f>
        <v>0</v>
      </c>
      <c r="BJ146" s="16" t="s">
        <v>82</v>
      </c>
      <c r="BK146" s="209">
        <f>ROUND(P146*H146,2)</f>
        <v>0</v>
      </c>
      <c r="BL146" s="16" t="s">
        <v>166</v>
      </c>
      <c r="BM146" s="208" t="s">
        <v>279</v>
      </c>
    </row>
    <row r="147" s="13" customFormat="1">
      <c r="A147" s="13"/>
      <c r="B147" s="221"/>
      <c r="C147" s="222"/>
      <c r="D147" s="210" t="s">
        <v>170</v>
      </c>
      <c r="E147" s="223" t="s">
        <v>18</v>
      </c>
      <c r="F147" s="224" t="s">
        <v>280</v>
      </c>
      <c r="G147" s="222"/>
      <c r="H147" s="225">
        <v>303</v>
      </c>
      <c r="I147" s="222"/>
      <c r="J147" s="222"/>
      <c r="K147" s="222"/>
      <c r="L147" s="222"/>
      <c r="M147" s="226"/>
      <c r="N147" s="227"/>
      <c r="O147" s="228"/>
      <c r="P147" s="228"/>
      <c r="Q147" s="228"/>
      <c r="R147" s="228"/>
      <c r="S147" s="228"/>
      <c r="T147" s="228"/>
      <c r="U147" s="228"/>
      <c r="V147" s="228"/>
      <c r="W147" s="228"/>
      <c r="X147" s="228"/>
      <c r="Y147" s="229"/>
      <c r="Z147" s="13"/>
      <c r="AA147" s="13"/>
      <c r="AB147" s="13"/>
      <c r="AC147" s="13"/>
      <c r="AD147" s="13"/>
      <c r="AE147" s="13"/>
      <c r="AT147" s="230" t="s">
        <v>170</v>
      </c>
      <c r="AU147" s="230" t="s">
        <v>84</v>
      </c>
      <c r="AV147" s="13" t="s">
        <v>84</v>
      </c>
      <c r="AW147" s="13" t="s">
        <v>5</v>
      </c>
      <c r="AX147" s="13" t="s">
        <v>82</v>
      </c>
      <c r="AY147" s="230" t="s">
        <v>123</v>
      </c>
    </row>
    <row r="148" s="2" customFormat="1" ht="16.5" customHeight="1">
      <c r="A148" s="31"/>
      <c r="B148" s="32"/>
      <c r="C148" s="231" t="s">
        <v>281</v>
      </c>
      <c r="D148" s="231" t="s">
        <v>172</v>
      </c>
      <c r="E148" s="232" t="s">
        <v>282</v>
      </c>
      <c r="F148" s="233" t="s">
        <v>283</v>
      </c>
      <c r="G148" s="234" t="s">
        <v>147</v>
      </c>
      <c r="H148" s="235">
        <v>303</v>
      </c>
      <c r="I148" s="236">
        <v>0</v>
      </c>
      <c r="J148" s="237"/>
      <c r="K148" s="236">
        <f>ROUND(P148*H148,2)</f>
        <v>0</v>
      </c>
      <c r="L148" s="233" t="s">
        <v>18</v>
      </c>
      <c r="M148" s="238"/>
      <c r="N148" s="239" t="s">
        <v>18</v>
      </c>
      <c r="O148" s="204" t="s">
        <v>43</v>
      </c>
      <c r="P148" s="205">
        <f>I148+J148</f>
        <v>0</v>
      </c>
      <c r="Q148" s="205">
        <f>ROUND(I148*H148,2)</f>
        <v>0</v>
      </c>
      <c r="R148" s="205">
        <f>ROUND(J148*H148,2)</f>
        <v>0</v>
      </c>
      <c r="S148" s="206">
        <v>0</v>
      </c>
      <c r="T148" s="206">
        <f>S148*H148</f>
        <v>0</v>
      </c>
      <c r="U148" s="206">
        <v>0.0059100000000000003</v>
      </c>
      <c r="V148" s="206">
        <f>U148*H148</f>
        <v>1.7907300000000002</v>
      </c>
      <c r="W148" s="206">
        <v>0</v>
      </c>
      <c r="X148" s="206">
        <f>W148*H148</f>
        <v>0</v>
      </c>
      <c r="Y148" s="207" t="s">
        <v>18</v>
      </c>
      <c r="Z148" s="31"/>
      <c r="AA148" s="31"/>
      <c r="AB148" s="31"/>
      <c r="AC148" s="31"/>
      <c r="AD148" s="31"/>
      <c r="AE148" s="31"/>
      <c r="AR148" s="208" t="s">
        <v>176</v>
      </c>
      <c r="AT148" s="208" t="s">
        <v>172</v>
      </c>
      <c r="AU148" s="208" t="s">
        <v>84</v>
      </c>
      <c r="AY148" s="16" t="s">
        <v>123</v>
      </c>
      <c r="BE148" s="209">
        <f>IF(O148="základní",K148,0)</f>
        <v>0</v>
      </c>
      <c r="BF148" s="209">
        <f>IF(O148="snížená",K148,0)</f>
        <v>0</v>
      </c>
      <c r="BG148" s="209">
        <f>IF(O148="zákl. přenesená",K148,0)</f>
        <v>0</v>
      </c>
      <c r="BH148" s="209">
        <f>IF(O148="sníž. přenesená",K148,0)</f>
        <v>0</v>
      </c>
      <c r="BI148" s="209">
        <f>IF(O148="nulová",K148,0)</f>
        <v>0</v>
      </c>
      <c r="BJ148" s="16" t="s">
        <v>82</v>
      </c>
      <c r="BK148" s="209">
        <f>ROUND(P148*H148,2)</f>
        <v>0</v>
      </c>
      <c r="BL148" s="16" t="s">
        <v>166</v>
      </c>
      <c r="BM148" s="208" t="s">
        <v>284</v>
      </c>
    </row>
    <row r="149" s="13" customFormat="1">
      <c r="A149" s="13"/>
      <c r="B149" s="221"/>
      <c r="C149" s="222"/>
      <c r="D149" s="210" t="s">
        <v>170</v>
      </c>
      <c r="E149" s="223" t="s">
        <v>18</v>
      </c>
      <c r="F149" s="224" t="s">
        <v>280</v>
      </c>
      <c r="G149" s="222"/>
      <c r="H149" s="225">
        <v>303</v>
      </c>
      <c r="I149" s="222"/>
      <c r="J149" s="222"/>
      <c r="K149" s="222"/>
      <c r="L149" s="222"/>
      <c r="M149" s="226"/>
      <c r="N149" s="227"/>
      <c r="O149" s="228"/>
      <c r="P149" s="228"/>
      <c r="Q149" s="228"/>
      <c r="R149" s="228"/>
      <c r="S149" s="228"/>
      <c r="T149" s="228"/>
      <c r="U149" s="228"/>
      <c r="V149" s="228"/>
      <c r="W149" s="228"/>
      <c r="X149" s="228"/>
      <c r="Y149" s="229"/>
      <c r="Z149" s="13"/>
      <c r="AA149" s="13"/>
      <c r="AB149" s="13"/>
      <c r="AC149" s="13"/>
      <c r="AD149" s="13"/>
      <c r="AE149" s="13"/>
      <c r="AT149" s="230" t="s">
        <v>170</v>
      </c>
      <c r="AU149" s="230" t="s">
        <v>84</v>
      </c>
      <c r="AV149" s="13" t="s">
        <v>84</v>
      </c>
      <c r="AW149" s="13" t="s">
        <v>5</v>
      </c>
      <c r="AX149" s="13" t="s">
        <v>82</v>
      </c>
      <c r="AY149" s="230" t="s">
        <v>123</v>
      </c>
    </row>
    <row r="150" s="2" customFormat="1" ht="16.5" customHeight="1">
      <c r="A150" s="31"/>
      <c r="B150" s="32"/>
      <c r="C150" s="231" t="s">
        <v>285</v>
      </c>
      <c r="D150" s="231" t="s">
        <v>172</v>
      </c>
      <c r="E150" s="232" t="s">
        <v>286</v>
      </c>
      <c r="F150" s="233" t="s">
        <v>287</v>
      </c>
      <c r="G150" s="234" t="s">
        <v>147</v>
      </c>
      <c r="H150" s="235">
        <v>303</v>
      </c>
      <c r="I150" s="236">
        <v>0</v>
      </c>
      <c r="J150" s="237"/>
      <c r="K150" s="236">
        <f>ROUND(P150*H150,2)</f>
        <v>0</v>
      </c>
      <c r="L150" s="233" t="s">
        <v>18</v>
      </c>
      <c r="M150" s="238"/>
      <c r="N150" s="239" t="s">
        <v>18</v>
      </c>
      <c r="O150" s="204" t="s">
        <v>43</v>
      </c>
      <c r="P150" s="205">
        <f>I150+J150</f>
        <v>0</v>
      </c>
      <c r="Q150" s="205">
        <f>ROUND(I150*H150,2)</f>
        <v>0</v>
      </c>
      <c r="R150" s="205">
        <f>ROUND(J150*H150,2)</f>
        <v>0</v>
      </c>
      <c r="S150" s="206">
        <v>0</v>
      </c>
      <c r="T150" s="206">
        <f>S150*H150</f>
        <v>0</v>
      </c>
      <c r="U150" s="206">
        <v>0.0059100000000000003</v>
      </c>
      <c r="V150" s="206">
        <f>U150*H150</f>
        <v>1.7907300000000002</v>
      </c>
      <c r="W150" s="206">
        <v>0</v>
      </c>
      <c r="X150" s="206">
        <f>W150*H150</f>
        <v>0</v>
      </c>
      <c r="Y150" s="207" t="s">
        <v>18</v>
      </c>
      <c r="Z150" s="31"/>
      <c r="AA150" s="31"/>
      <c r="AB150" s="31"/>
      <c r="AC150" s="31"/>
      <c r="AD150" s="31"/>
      <c r="AE150" s="31"/>
      <c r="AR150" s="208" t="s">
        <v>176</v>
      </c>
      <c r="AT150" s="208" t="s">
        <v>172</v>
      </c>
      <c r="AU150" s="208" t="s">
        <v>84</v>
      </c>
      <c r="AY150" s="16" t="s">
        <v>123</v>
      </c>
      <c r="BE150" s="209">
        <f>IF(O150="základní",K150,0)</f>
        <v>0</v>
      </c>
      <c r="BF150" s="209">
        <f>IF(O150="snížená",K150,0)</f>
        <v>0</v>
      </c>
      <c r="BG150" s="209">
        <f>IF(O150="zákl. přenesená",K150,0)</f>
        <v>0</v>
      </c>
      <c r="BH150" s="209">
        <f>IF(O150="sníž. přenesená",K150,0)</f>
        <v>0</v>
      </c>
      <c r="BI150" s="209">
        <f>IF(O150="nulová",K150,0)</f>
        <v>0</v>
      </c>
      <c r="BJ150" s="16" t="s">
        <v>82</v>
      </c>
      <c r="BK150" s="209">
        <f>ROUND(P150*H150,2)</f>
        <v>0</v>
      </c>
      <c r="BL150" s="16" t="s">
        <v>166</v>
      </c>
      <c r="BM150" s="208" t="s">
        <v>288</v>
      </c>
    </row>
    <row r="151" s="13" customFormat="1">
      <c r="A151" s="13"/>
      <c r="B151" s="221"/>
      <c r="C151" s="222"/>
      <c r="D151" s="210" t="s">
        <v>170</v>
      </c>
      <c r="E151" s="223" t="s">
        <v>18</v>
      </c>
      <c r="F151" s="224" t="s">
        <v>280</v>
      </c>
      <c r="G151" s="222"/>
      <c r="H151" s="225">
        <v>303</v>
      </c>
      <c r="I151" s="222"/>
      <c r="J151" s="222"/>
      <c r="K151" s="222"/>
      <c r="L151" s="222"/>
      <c r="M151" s="226"/>
      <c r="N151" s="227"/>
      <c r="O151" s="228"/>
      <c r="P151" s="228"/>
      <c r="Q151" s="228"/>
      <c r="R151" s="228"/>
      <c r="S151" s="228"/>
      <c r="T151" s="228"/>
      <c r="U151" s="228"/>
      <c r="V151" s="228"/>
      <c r="W151" s="228"/>
      <c r="X151" s="228"/>
      <c r="Y151" s="229"/>
      <c r="Z151" s="13"/>
      <c r="AA151" s="13"/>
      <c r="AB151" s="13"/>
      <c r="AC151" s="13"/>
      <c r="AD151" s="13"/>
      <c r="AE151" s="13"/>
      <c r="AT151" s="230" t="s">
        <v>170</v>
      </c>
      <c r="AU151" s="230" t="s">
        <v>84</v>
      </c>
      <c r="AV151" s="13" t="s">
        <v>84</v>
      </c>
      <c r="AW151" s="13" t="s">
        <v>5</v>
      </c>
      <c r="AX151" s="13" t="s">
        <v>82</v>
      </c>
      <c r="AY151" s="230" t="s">
        <v>123</v>
      </c>
    </row>
    <row r="152" s="2" customFormat="1" ht="24.15" customHeight="1">
      <c r="A152" s="31"/>
      <c r="B152" s="32"/>
      <c r="C152" s="197" t="s">
        <v>251</v>
      </c>
      <c r="D152" s="197" t="s">
        <v>126</v>
      </c>
      <c r="E152" s="198" t="s">
        <v>289</v>
      </c>
      <c r="F152" s="199" t="s">
        <v>290</v>
      </c>
      <c r="G152" s="200" t="s">
        <v>147</v>
      </c>
      <c r="H152" s="201">
        <v>6618</v>
      </c>
      <c r="I152" s="202">
        <v>0</v>
      </c>
      <c r="J152" s="202">
        <v>0</v>
      </c>
      <c r="K152" s="202">
        <f>ROUND(P152*H152,2)</f>
        <v>0</v>
      </c>
      <c r="L152" s="199" t="s">
        <v>165</v>
      </c>
      <c r="M152" s="37"/>
      <c r="N152" s="203" t="s">
        <v>18</v>
      </c>
      <c r="O152" s="204" t="s">
        <v>43</v>
      </c>
      <c r="P152" s="205">
        <f>I152+J152</f>
        <v>0</v>
      </c>
      <c r="Q152" s="205">
        <f>ROUND(I152*H152,2)</f>
        <v>0</v>
      </c>
      <c r="R152" s="205">
        <f>ROUND(J152*H152,2)</f>
        <v>0</v>
      </c>
      <c r="S152" s="206">
        <v>0</v>
      </c>
      <c r="T152" s="206">
        <f>S152*H152</f>
        <v>0</v>
      </c>
      <c r="U152" s="206">
        <v>0</v>
      </c>
      <c r="V152" s="206">
        <f>U152*H152</f>
        <v>0</v>
      </c>
      <c r="W152" s="206">
        <v>0</v>
      </c>
      <c r="X152" s="206">
        <f>W152*H152</f>
        <v>0</v>
      </c>
      <c r="Y152" s="207" t="s">
        <v>18</v>
      </c>
      <c r="Z152" s="31"/>
      <c r="AA152" s="31"/>
      <c r="AB152" s="31"/>
      <c r="AC152" s="31"/>
      <c r="AD152" s="31"/>
      <c r="AE152" s="31"/>
      <c r="AR152" s="208" t="s">
        <v>166</v>
      </c>
      <c r="AT152" s="208" t="s">
        <v>126</v>
      </c>
      <c r="AU152" s="208" t="s">
        <v>84</v>
      </c>
      <c r="AY152" s="16" t="s">
        <v>123</v>
      </c>
      <c r="BE152" s="209">
        <f>IF(O152="základní",K152,0)</f>
        <v>0</v>
      </c>
      <c r="BF152" s="209">
        <f>IF(O152="snížená",K152,0)</f>
        <v>0</v>
      </c>
      <c r="BG152" s="209">
        <f>IF(O152="zákl. přenesená",K152,0)</f>
        <v>0</v>
      </c>
      <c r="BH152" s="209">
        <f>IF(O152="sníž. přenesená",K152,0)</f>
        <v>0</v>
      </c>
      <c r="BI152" s="209">
        <f>IF(O152="nulová",K152,0)</f>
        <v>0</v>
      </c>
      <c r="BJ152" s="16" t="s">
        <v>82</v>
      </c>
      <c r="BK152" s="209">
        <f>ROUND(P152*H152,2)</f>
        <v>0</v>
      </c>
      <c r="BL152" s="16" t="s">
        <v>166</v>
      </c>
      <c r="BM152" s="208" t="s">
        <v>291</v>
      </c>
    </row>
    <row r="153" s="2" customFormat="1">
      <c r="A153" s="31"/>
      <c r="B153" s="32"/>
      <c r="C153" s="33"/>
      <c r="D153" s="219" t="s">
        <v>168</v>
      </c>
      <c r="E153" s="33"/>
      <c r="F153" s="220" t="s">
        <v>292</v>
      </c>
      <c r="G153" s="33"/>
      <c r="H153" s="33"/>
      <c r="I153" s="33"/>
      <c r="J153" s="33"/>
      <c r="K153" s="33"/>
      <c r="L153" s="33"/>
      <c r="M153" s="37"/>
      <c r="N153" s="212"/>
      <c r="O153" s="213"/>
      <c r="P153" s="76"/>
      <c r="Q153" s="76"/>
      <c r="R153" s="76"/>
      <c r="S153" s="76"/>
      <c r="T153" s="76"/>
      <c r="U153" s="76"/>
      <c r="V153" s="76"/>
      <c r="W153" s="76"/>
      <c r="X153" s="76"/>
      <c r="Y153" s="77"/>
      <c r="Z153" s="31"/>
      <c r="AA153" s="31"/>
      <c r="AB153" s="31"/>
      <c r="AC153" s="31"/>
      <c r="AD153" s="31"/>
      <c r="AE153" s="31"/>
      <c r="AT153" s="16" t="s">
        <v>168</v>
      </c>
      <c r="AU153" s="16" t="s">
        <v>84</v>
      </c>
    </row>
    <row r="154" s="13" customFormat="1">
      <c r="A154" s="13"/>
      <c r="B154" s="221"/>
      <c r="C154" s="222"/>
      <c r="D154" s="210" t="s">
        <v>170</v>
      </c>
      <c r="E154" s="223" t="s">
        <v>18</v>
      </c>
      <c r="F154" s="224" t="s">
        <v>293</v>
      </c>
      <c r="G154" s="222"/>
      <c r="H154" s="225">
        <v>6618</v>
      </c>
      <c r="I154" s="222"/>
      <c r="J154" s="222"/>
      <c r="K154" s="222"/>
      <c r="L154" s="222"/>
      <c r="M154" s="226"/>
      <c r="N154" s="227"/>
      <c r="O154" s="228"/>
      <c r="P154" s="228"/>
      <c r="Q154" s="228"/>
      <c r="R154" s="228"/>
      <c r="S154" s="228"/>
      <c r="T154" s="228"/>
      <c r="U154" s="228"/>
      <c r="V154" s="228"/>
      <c r="W154" s="228"/>
      <c r="X154" s="228"/>
      <c r="Y154" s="229"/>
      <c r="Z154" s="13"/>
      <c r="AA154" s="13"/>
      <c r="AB154" s="13"/>
      <c r="AC154" s="13"/>
      <c r="AD154" s="13"/>
      <c r="AE154" s="13"/>
      <c r="AT154" s="230" t="s">
        <v>170</v>
      </c>
      <c r="AU154" s="230" t="s">
        <v>84</v>
      </c>
      <c r="AV154" s="13" t="s">
        <v>84</v>
      </c>
      <c r="AW154" s="13" t="s">
        <v>5</v>
      </c>
      <c r="AX154" s="13" t="s">
        <v>82</v>
      </c>
      <c r="AY154" s="230" t="s">
        <v>123</v>
      </c>
    </row>
    <row r="155" s="14" customFormat="1">
      <c r="A155" s="14"/>
      <c r="B155" s="240"/>
      <c r="C155" s="241"/>
      <c r="D155" s="210" t="s">
        <v>170</v>
      </c>
      <c r="E155" s="242" t="s">
        <v>18</v>
      </c>
      <c r="F155" s="243" t="s">
        <v>294</v>
      </c>
      <c r="G155" s="241"/>
      <c r="H155" s="242" t="s">
        <v>18</v>
      </c>
      <c r="I155" s="241"/>
      <c r="J155" s="241"/>
      <c r="K155" s="241"/>
      <c r="L155" s="241"/>
      <c r="M155" s="244"/>
      <c r="N155" s="245"/>
      <c r="O155" s="246"/>
      <c r="P155" s="246"/>
      <c r="Q155" s="246"/>
      <c r="R155" s="246"/>
      <c r="S155" s="246"/>
      <c r="T155" s="246"/>
      <c r="U155" s="246"/>
      <c r="V155" s="246"/>
      <c r="W155" s="246"/>
      <c r="X155" s="246"/>
      <c r="Y155" s="247"/>
      <c r="Z155" s="14"/>
      <c r="AA155" s="14"/>
      <c r="AB155" s="14"/>
      <c r="AC155" s="14"/>
      <c r="AD155" s="14"/>
      <c r="AE155" s="14"/>
      <c r="AT155" s="248" t="s">
        <v>170</v>
      </c>
      <c r="AU155" s="248" t="s">
        <v>84</v>
      </c>
      <c r="AV155" s="14" t="s">
        <v>82</v>
      </c>
      <c r="AW155" s="14" t="s">
        <v>5</v>
      </c>
      <c r="AX155" s="14" t="s">
        <v>74</v>
      </c>
      <c r="AY155" s="248" t="s">
        <v>123</v>
      </c>
    </row>
    <row r="156" s="2" customFormat="1" ht="16.5" customHeight="1">
      <c r="A156" s="31"/>
      <c r="B156" s="32"/>
      <c r="C156" s="231" t="s">
        <v>295</v>
      </c>
      <c r="D156" s="231" t="s">
        <v>172</v>
      </c>
      <c r="E156" s="232" t="s">
        <v>296</v>
      </c>
      <c r="F156" s="233" t="s">
        <v>297</v>
      </c>
      <c r="G156" s="234" t="s">
        <v>175</v>
      </c>
      <c r="H156" s="235">
        <v>334.47500000000002</v>
      </c>
      <c r="I156" s="236">
        <v>0</v>
      </c>
      <c r="J156" s="237"/>
      <c r="K156" s="236">
        <f>ROUND(P156*H156,2)</f>
        <v>0</v>
      </c>
      <c r="L156" s="233" t="s">
        <v>18</v>
      </c>
      <c r="M156" s="238"/>
      <c r="N156" s="239" t="s">
        <v>18</v>
      </c>
      <c r="O156" s="204" t="s">
        <v>43</v>
      </c>
      <c r="P156" s="205">
        <f>I156+J156</f>
        <v>0</v>
      </c>
      <c r="Q156" s="205">
        <f>ROUND(I156*H156,2)</f>
        <v>0</v>
      </c>
      <c r="R156" s="205">
        <f>ROUND(J156*H156,2)</f>
        <v>0</v>
      </c>
      <c r="S156" s="206">
        <v>0</v>
      </c>
      <c r="T156" s="206">
        <f>S156*H156</f>
        <v>0</v>
      </c>
      <c r="U156" s="206">
        <v>0.001</v>
      </c>
      <c r="V156" s="206">
        <f>U156*H156</f>
        <v>0.33447500000000002</v>
      </c>
      <c r="W156" s="206">
        <v>0</v>
      </c>
      <c r="X156" s="206">
        <f>W156*H156</f>
        <v>0</v>
      </c>
      <c r="Y156" s="207" t="s">
        <v>18</v>
      </c>
      <c r="Z156" s="31"/>
      <c r="AA156" s="31"/>
      <c r="AB156" s="31"/>
      <c r="AC156" s="31"/>
      <c r="AD156" s="31"/>
      <c r="AE156" s="31"/>
      <c r="AR156" s="208" t="s">
        <v>176</v>
      </c>
      <c r="AT156" s="208" t="s">
        <v>172</v>
      </c>
      <c r="AU156" s="208" t="s">
        <v>84</v>
      </c>
      <c r="AY156" s="16" t="s">
        <v>123</v>
      </c>
      <c r="BE156" s="209">
        <f>IF(O156="základní",K156,0)</f>
        <v>0</v>
      </c>
      <c r="BF156" s="209">
        <f>IF(O156="snížená",K156,0)</f>
        <v>0</v>
      </c>
      <c r="BG156" s="209">
        <f>IF(O156="zákl. přenesená",K156,0)</f>
        <v>0</v>
      </c>
      <c r="BH156" s="209">
        <f>IF(O156="sníž. přenesená",K156,0)</f>
        <v>0</v>
      </c>
      <c r="BI156" s="209">
        <f>IF(O156="nulová",K156,0)</f>
        <v>0</v>
      </c>
      <c r="BJ156" s="16" t="s">
        <v>82</v>
      </c>
      <c r="BK156" s="209">
        <f>ROUND(P156*H156,2)</f>
        <v>0</v>
      </c>
      <c r="BL156" s="16" t="s">
        <v>166</v>
      </c>
      <c r="BM156" s="208" t="s">
        <v>298</v>
      </c>
    </row>
    <row r="157" s="13" customFormat="1">
      <c r="A157" s="13"/>
      <c r="B157" s="221"/>
      <c r="C157" s="222"/>
      <c r="D157" s="210" t="s">
        <v>170</v>
      </c>
      <c r="E157" s="223" t="s">
        <v>18</v>
      </c>
      <c r="F157" s="224" t="s">
        <v>299</v>
      </c>
      <c r="G157" s="222"/>
      <c r="H157" s="225">
        <v>334.47500000000002</v>
      </c>
      <c r="I157" s="222"/>
      <c r="J157" s="222"/>
      <c r="K157" s="222"/>
      <c r="L157" s="222"/>
      <c r="M157" s="226"/>
      <c r="N157" s="227"/>
      <c r="O157" s="228"/>
      <c r="P157" s="228"/>
      <c r="Q157" s="228"/>
      <c r="R157" s="228"/>
      <c r="S157" s="228"/>
      <c r="T157" s="228"/>
      <c r="U157" s="228"/>
      <c r="V157" s="228"/>
      <c r="W157" s="228"/>
      <c r="X157" s="228"/>
      <c r="Y157" s="229"/>
      <c r="Z157" s="13"/>
      <c r="AA157" s="13"/>
      <c r="AB157" s="13"/>
      <c r="AC157" s="13"/>
      <c r="AD157" s="13"/>
      <c r="AE157" s="13"/>
      <c r="AT157" s="230" t="s">
        <v>170</v>
      </c>
      <c r="AU157" s="230" t="s">
        <v>84</v>
      </c>
      <c r="AV157" s="13" t="s">
        <v>84</v>
      </c>
      <c r="AW157" s="13" t="s">
        <v>5</v>
      </c>
      <c r="AX157" s="13" t="s">
        <v>82</v>
      </c>
      <c r="AY157" s="230" t="s">
        <v>123</v>
      </c>
    </row>
    <row r="158" s="2" customFormat="1" ht="16.5" customHeight="1">
      <c r="A158" s="31"/>
      <c r="B158" s="32"/>
      <c r="C158" s="197" t="s">
        <v>300</v>
      </c>
      <c r="D158" s="197" t="s">
        <v>126</v>
      </c>
      <c r="E158" s="198" t="s">
        <v>301</v>
      </c>
      <c r="F158" s="199" t="s">
        <v>302</v>
      </c>
      <c r="G158" s="200" t="s">
        <v>147</v>
      </c>
      <c r="H158" s="201">
        <v>6618</v>
      </c>
      <c r="I158" s="202">
        <v>0</v>
      </c>
      <c r="J158" s="202">
        <v>0</v>
      </c>
      <c r="K158" s="202">
        <f>ROUND(P158*H158,2)</f>
        <v>0</v>
      </c>
      <c r="L158" s="199" t="s">
        <v>18</v>
      </c>
      <c r="M158" s="37"/>
      <c r="N158" s="203" t="s">
        <v>18</v>
      </c>
      <c r="O158" s="204" t="s">
        <v>43</v>
      </c>
      <c r="P158" s="205">
        <f>I158+J158</f>
        <v>0</v>
      </c>
      <c r="Q158" s="205">
        <f>ROUND(I158*H158,2)</f>
        <v>0</v>
      </c>
      <c r="R158" s="205">
        <f>ROUND(J158*H158,2)</f>
        <v>0</v>
      </c>
      <c r="S158" s="206">
        <v>0</v>
      </c>
      <c r="T158" s="206">
        <f>S158*H158</f>
        <v>0</v>
      </c>
      <c r="U158" s="206">
        <v>0</v>
      </c>
      <c r="V158" s="206">
        <f>U158*H158</f>
        <v>0</v>
      </c>
      <c r="W158" s="206">
        <v>0</v>
      </c>
      <c r="X158" s="206">
        <f>W158*H158</f>
        <v>0</v>
      </c>
      <c r="Y158" s="207" t="s">
        <v>18</v>
      </c>
      <c r="Z158" s="31"/>
      <c r="AA158" s="31"/>
      <c r="AB158" s="31"/>
      <c r="AC158" s="31"/>
      <c r="AD158" s="31"/>
      <c r="AE158" s="31"/>
      <c r="AR158" s="208" t="s">
        <v>166</v>
      </c>
      <c r="AT158" s="208" t="s">
        <v>126</v>
      </c>
      <c r="AU158" s="208" t="s">
        <v>84</v>
      </c>
      <c r="AY158" s="16" t="s">
        <v>123</v>
      </c>
      <c r="BE158" s="209">
        <f>IF(O158="základní",K158,0)</f>
        <v>0</v>
      </c>
      <c r="BF158" s="209">
        <f>IF(O158="snížená",K158,0)</f>
        <v>0</v>
      </c>
      <c r="BG158" s="209">
        <f>IF(O158="zákl. přenesená",K158,0)</f>
        <v>0</v>
      </c>
      <c r="BH158" s="209">
        <f>IF(O158="sníž. přenesená",K158,0)</f>
        <v>0</v>
      </c>
      <c r="BI158" s="209">
        <f>IF(O158="nulová",K158,0)</f>
        <v>0</v>
      </c>
      <c r="BJ158" s="16" t="s">
        <v>82</v>
      </c>
      <c r="BK158" s="209">
        <f>ROUND(P158*H158,2)</f>
        <v>0</v>
      </c>
      <c r="BL158" s="16" t="s">
        <v>166</v>
      </c>
      <c r="BM158" s="208" t="s">
        <v>303</v>
      </c>
    </row>
    <row r="159" s="13" customFormat="1">
      <c r="A159" s="13"/>
      <c r="B159" s="221"/>
      <c r="C159" s="222"/>
      <c r="D159" s="210" t="s">
        <v>170</v>
      </c>
      <c r="E159" s="223" t="s">
        <v>18</v>
      </c>
      <c r="F159" s="224" t="s">
        <v>293</v>
      </c>
      <c r="G159" s="222"/>
      <c r="H159" s="225">
        <v>6618</v>
      </c>
      <c r="I159" s="222"/>
      <c r="J159" s="222"/>
      <c r="K159" s="222"/>
      <c r="L159" s="222"/>
      <c r="M159" s="226"/>
      <c r="N159" s="227"/>
      <c r="O159" s="228"/>
      <c r="P159" s="228"/>
      <c r="Q159" s="228"/>
      <c r="R159" s="228"/>
      <c r="S159" s="228"/>
      <c r="T159" s="228"/>
      <c r="U159" s="228"/>
      <c r="V159" s="228"/>
      <c r="W159" s="228"/>
      <c r="X159" s="228"/>
      <c r="Y159" s="229"/>
      <c r="Z159" s="13"/>
      <c r="AA159" s="13"/>
      <c r="AB159" s="13"/>
      <c r="AC159" s="13"/>
      <c r="AD159" s="13"/>
      <c r="AE159" s="13"/>
      <c r="AT159" s="230" t="s">
        <v>170</v>
      </c>
      <c r="AU159" s="230" t="s">
        <v>84</v>
      </c>
      <c r="AV159" s="13" t="s">
        <v>84</v>
      </c>
      <c r="AW159" s="13" t="s">
        <v>5</v>
      </c>
      <c r="AX159" s="13" t="s">
        <v>82</v>
      </c>
      <c r="AY159" s="230" t="s">
        <v>123</v>
      </c>
    </row>
    <row r="160" s="14" customFormat="1">
      <c r="A160" s="14"/>
      <c r="B160" s="240"/>
      <c r="C160" s="241"/>
      <c r="D160" s="210" t="s">
        <v>170</v>
      </c>
      <c r="E160" s="242" t="s">
        <v>18</v>
      </c>
      <c r="F160" s="243" t="s">
        <v>294</v>
      </c>
      <c r="G160" s="241"/>
      <c r="H160" s="242" t="s">
        <v>18</v>
      </c>
      <c r="I160" s="241"/>
      <c r="J160" s="241"/>
      <c r="K160" s="241"/>
      <c r="L160" s="241"/>
      <c r="M160" s="244"/>
      <c r="N160" s="245"/>
      <c r="O160" s="246"/>
      <c r="P160" s="246"/>
      <c r="Q160" s="246"/>
      <c r="R160" s="246"/>
      <c r="S160" s="246"/>
      <c r="T160" s="246"/>
      <c r="U160" s="246"/>
      <c r="V160" s="246"/>
      <c r="W160" s="246"/>
      <c r="X160" s="246"/>
      <c r="Y160" s="247"/>
      <c r="Z160" s="14"/>
      <c r="AA160" s="14"/>
      <c r="AB160" s="14"/>
      <c r="AC160" s="14"/>
      <c r="AD160" s="14"/>
      <c r="AE160" s="14"/>
      <c r="AT160" s="248" t="s">
        <v>170</v>
      </c>
      <c r="AU160" s="248" t="s">
        <v>84</v>
      </c>
      <c r="AV160" s="14" t="s">
        <v>82</v>
      </c>
      <c r="AW160" s="14" t="s">
        <v>5</v>
      </c>
      <c r="AX160" s="14" t="s">
        <v>74</v>
      </c>
      <c r="AY160" s="248" t="s">
        <v>123</v>
      </c>
    </row>
    <row r="161" s="2" customFormat="1" ht="24.9" customHeight="1">
      <c r="A161" s="31"/>
      <c r="B161" s="32"/>
      <c r="C161" s="231" t="s">
        <v>304</v>
      </c>
      <c r="D161" s="231" t="s">
        <v>172</v>
      </c>
      <c r="E161" s="232" t="s">
        <v>305</v>
      </c>
      <c r="F161" s="233" t="s">
        <v>306</v>
      </c>
      <c r="G161" s="234" t="s">
        <v>152</v>
      </c>
      <c r="H161" s="235">
        <v>340</v>
      </c>
      <c r="I161" s="236">
        <v>0</v>
      </c>
      <c r="J161" s="237"/>
      <c r="K161" s="236">
        <f>ROUND(P161*H161,2)</f>
        <v>0</v>
      </c>
      <c r="L161" s="233" t="s">
        <v>18</v>
      </c>
      <c r="M161" s="238"/>
      <c r="N161" s="239" t="s">
        <v>18</v>
      </c>
      <c r="O161" s="204" t="s">
        <v>43</v>
      </c>
      <c r="P161" s="205">
        <f>I161+J161</f>
        <v>0</v>
      </c>
      <c r="Q161" s="205">
        <f>ROUND(I161*H161,2)</f>
        <v>0</v>
      </c>
      <c r="R161" s="205">
        <f>ROUND(J161*H161,2)</f>
        <v>0</v>
      </c>
      <c r="S161" s="206">
        <v>0</v>
      </c>
      <c r="T161" s="206">
        <f>S161*H161</f>
        <v>0</v>
      </c>
      <c r="U161" s="206">
        <v>0.20000000000000001</v>
      </c>
      <c r="V161" s="206">
        <f>U161*H161</f>
        <v>68</v>
      </c>
      <c r="W161" s="206">
        <v>0</v>
      </c>
      <c r="X161" s="206">
        <f>W161*H161</f>
        <v>0</v>
      </c>
      <c r="Y161" s="207" t="s">
        <v>18</v>
      </c>
      <c r="Z161" s="31"/>
      <c r="AA161" s="31"/>
      <c r="AB161" s="31"/>
      <c r="AC161" s="31"/>
      <c r="AD161" s="31"/>
      <c r="AE161" s="31"/>
      <c r="AR161" s="208" t="s">
        <v>176</v>
      </c>
      <c r="AT161" s="208" t="s">
        <v>172</v>
      </c>
      <c r="AU161" s="208" t="s">
        <v>84</v>
      </c>
      <c r="AY161" s="16" t="s">
        <v>123</v>
      </c>
      <c r="BE161" s="209">
        <f>IF(O161="základní",K161,0)</f>
        <v>0</v>
      </c>
      <c r="BF161" s="209">
        <f>IF(O161="snížená",K161,0)</f>
        <v>0</v>
      </c>
      <c r="BG161" s="209">
        <f>IF(O161="zákl. přenesená",K161,0)</f>
        <v>0</v>
      </c>
      <c r="BH161" s="209">
        <f>IF(O161="sníž. přenesená",K161,0)</f>
        <v>0</v>
      </c>
      <c r="BI161" s="209">
        <f>IF(O161="nulová",K161,0)</f>
        <v>0</v>
      </c>
      <c r="BJ161" s="16" t="s">
        <v>82</v>
      </c>
      <c r="BK161" s="209">
        <f>ROUND(P161*H161,2)</f>
        <v>0</v>
      </c>
      <c r="BL161" s="16" t="s">
        <v>166</v>
      </c>
      <c r="BM161" s="208" t="s">
        <v>307</v>
      </c>
    </row>
    <row r="162" s="2" customFormat="1">
      <c r="A162" s="31"/>
      <c r="B162" s="32"/>
      <c r="C162" s="33"/>
      <c r="D162" s="210" t="s">
        <v>132</v>
      </c>
      <c r="E162" s="33"/>
      <c r="F162" s="211" t="s">
        <v>308</v>
      </c>
      <c r="G162" s="33"/>
      <c r="H162" s="33"/>
      <c r="I162" s="33"/>
      <c r="J162" s="33"/>
      <c r="K162" s="33"/>
      <c r="L162" s="33"/>
      <c r="M162" s="37"/>
      <c r="N162" s="212"/>
      <c r="O162" s="213"/>
      <c r="P162" s="76"/>
      <c r="Q162" s="76"/>
      <c r="R162" s="76"/>
      <c r="S162" s="76"/>
      <c r="T162" s="76"/>
      <c r="U162" s="76"/>
      <c r="V162" s="76"/>
      <c r="W162" s="76"/>
      <c r="X162" s="76"/>
      <c r="Y162" s="77"/>
      <c r="Z162" s="31"/>
      <c r="AA162" s="31"/>
      <c r="AB162" s="31"/>
      <c r="AC162" s="31"/>
      <c r="AD162" s="31"/>
      <c r="AE162" s="31"/>
      <c r="AT162" s="16" t="s">
        <v>132</v>
      </c>
      <c r="AU162" s="16" t="s">
        <v>84</v>
      </c>
    </row>
    <row r="163" s="13" customFormat="1">
      <c r="A163" s="13"/>
      <c r="B163" s="221"/>
      <c r="C163" s="222"/>
      <c r="D163" s="210" t="s">
        <v>170</v>
      </c>
      <c r="E163" s="223" t="s">
        <v>18</v>
      </c>
      <c r="F163" s="224" t="s">
        <v>309</v>
      </c>
      <c r="G163" s="222"/>
      <c r="H163" s="225">
        <v>340</v>
      </c>
      <c r="I163" s="222"/>
      <c r="J163" s="222"/>
      <c r="K163" s="222"/>
      <c r="L163" s="222"/>
      <c r="M163" s="226"/>
      <c r="N163" s="227"/>
      <c r="O163" s="228"/>
      <c r="P163" s="228"/>
      <c r="Q163" s="228"/>
      <c r="R163" s="228"/>
      <c r="S163" s="228"/>
      <c r="T163" s="228"/>
      <c r="U163" s="228"/>
      <c r="V163" s="228"/>
      <c r="W163" s="228"/>
      <c r="X163" s="228"/>
      <c r="Y163" s="229"/>
      <c r="Z163" s="13"/>
      <c r="AA163" s="13"/>
      <c r="AB163" s="13"/>
      <c r="AC163" s="13"/>
      <c r="AD163" s="13"/>
      <c r="AE163" s="13"/>
      <c r="AT163" s="230" t="s">
        <v>170</v>
      </c>
      <c r="AU163" s="230" t="s">
        <v>84</v>
      </c>
      <c r="AV163" s="13" t="s">
        <v>84</v>
      </c>
      <c r="AW163" s="13" t="s">
        <v>5</v>
      </c>
      <c r="AX163" s="13" t="s">
        <v>82</v>
      </c>
      <c r="AY163" s="230" t="s">
        <v>123</v>
      </c>
    </row>
    <row r="164" s="2" customFormat="1" ht="24.15" customHeight="1">
      <c r="A164" s="31"/>
      <c r="B164" s="32"/>
      <c r="C164" s="197" t="s">
        <v>310</v>
      </c>
      <c r="D164" s="197" t="s">
        <v>126</v>
      </c>
      <c r="E164" s="198" t="s">
        <v>311</v>
      </c>
      <c r="F164" s="199" t="s">
        <v>312</v>
      </c>
      <c r="G164" s="200" t="s">
        <v>152</v>
      </c>
      <c r="H164" s="201">
        <v>75.269999999999996</v>
      </c>
      <c r="I164" s="202">
        <v>0</v>
      </c>
      <c r="J164" s="202">
        <v>0</v>
      </c>
      <c r="K164" s="202">
        <f>ROUND(P164*H164,2)</f>
        <v>0</v>
      </c>
      <c r="L164" s="199" t="s">
        <v>165</v>
      </c>
      <c r="M164" s="37"/>
      <c r="N164" s="203" t="s">
        <v>18</v>
      </c>
      <c r="O164" s="204" t="s">
        <v>43</v>
      </c>
      <c r="P164" s="205">
        <f>I164+J164</f>
        <v>0</v>
      </c>
      <c r="Q164" s="205">
        <f>ROUND(I164*H164,2)</f>
        <v>0</v>
      </c>
      <c r="R164" s="205">
        <f>ROUND(J164*H164,2)</f>
        <v>0</v>
      </c>
      <c r="S164" s="206">
        <v>0</v>
      </c>
      <c r="T164" s="206">
        <f>S164*H164</f>
        <v>0</v>
      </c>
      <c r="U164" s="206">
        <v>0</v>
      </c>
      <c r="V164" s="206">
        <f>U164*H164</f>
        <v>0</v>
      </c>
      <c r="W164" s="206">
        <v>0</v>
      </c>
      <c r="X164" s="206">
        <f>W164*H164</f>
        <v>0</v>
      </c>
      <c r="Y164" s="207" t="s">
        <v>18</v>
      </c>
      <c r="Z164" s="31"/>
      <c r="AA164" s="31"/>
      <c r="AB164" s="31"/>
      <c r="AC164" s="31"/>
      <c r="AD164" s="31"/>
      <c r="AE164" s="31"/>
      <c r="AR164" s="208" t="s">
        <v>166</v>
      </c>
      <c r="AT164" s="208" t="s">
        <v>126</v>
      </c>
      <c r="AU164" s="208" t="s">
        <v>84</v>
      </c>
      <c r="AY164" s="16" t="s">
        <v>123</v>
      </c>
      <c r="BE164" s="209">
        <f>IF(O164="základní",K164,0)</f>
        <v>0</v>
      </c>
      <c r="BF164" s="209">
        <f>IF(O164="snížená",K164,0)</f>
        <v>0</v>
      </c>
      <c r="BG164" s="209">
        <f>IF(O164="zákl. přenesená",K164,0)</f>
        <v>0</v>
      </c>
      <c r="BH164" s="209">
        <f>IF(O164="sníž. přenesená",K164,0)</f>
        <v>0</v>
      </c>
      <c r="BI164" s="209">
        <f>IF(O164="nulová",K164,0)</f>
        <v>0</v>
      </c>
      <c r="BJ164" s="16" t="s">
        <v>82</v>
      </c>
      <c r="BK164" s="209">
        <f>ROUND(P164*H164,2)</f>
        <v>0</v>
      </c>
      <c r="BL164" s="16" t="s">
        <v>166</v>
      </c>
      <c r="BM164" s="208" t="s">
        <v>313</v>
      </c>
    </row>
    <row r="165" s="2" customFormat="1">
      <c r="A165" s="31"/>
      <c r="B165" s="32"/>
      <c r="C165" s="33"/>
      <c r="D165" s="219" t="s">
        <v>168</v>
      </c>
      <c r="E165" s="33"/>
      <c r="F165" s="220" t="s">
        <v>314</v>
      </c>
      <c r="G165" s="33"/>
      <c r="H165" s="33"/>
      <c r="I165" s="33"/>
      <c r="J165" s="33"/>
      <c r="K165" s="33"/>
      <c r="L165" s="33"/>
      <c r="M165" s="37"/>
      <c r="N165" s="212"/>
      <c r="O165" s="213"/>
      <c r="P165" s="76"/>
      <c r="Q165" s="76"/>
      <c r="R165" s="76"/>
      <c r="S165" s="76"/>
      <c r="T165" s="76"/>
      <c r="U165" s="76"/>
      <c r="V165" s="76"/>
      <c r="W165" s="76"/>
      <c r="X165" s="76"/>
      <c r="Y165" s="77"/>
      <c r="Z165" s="31"/>
      <c r="AA165" s="31"/>
      <c r="AB165" s="31"/>
      <c r="AC165" s="31"/>
      <c r="AD165" s="31"/>
      <c r="AE165" s="31"/>
      <c r="AT165" s="16" t="s">
        <v>168</v>
      </c>
      <c r="AU165" s="16" t="s">
        <v>84</v>
      </c>
    </row>
    <row r="166" s="2" customFormat="1">
      <c r="A166" s="31"/>
      <c r="B166" s="32"/>
      <c r="C166" s="33"/>
      <c r="D166" s="210" t="s">
        <v>132</v>
      </c>
      <c r="E166" s="33"/>
      <c r="F166" s="211" t="s">
        <v>315</v>
      </c>
      <c r="G166" s="33"/>
      <c r="H166" s="33"/>
      <c r="I166" s="33"/>
      <c r="J166" s="33"/>
      <c r="K166" s="33"/>
      <c r="L166" s="33"/>
      <c r="M166" s="37"/>
      <c r="N166" s="212"/>
      <c r="O166" s="213"/>
      <c r="P166" s="76"/>
      <c r="Q166" s="76"/>
      <c r="R166" s="76"/>
      <c r="S166" s="76"/>
      <c r="T166" s="76"/>
      <c r="U166" s="76"/>
      <c r="V166" s="76"/>
      <c r="W166" s="76"/>
      <c r="X166" s="76"/>
      <c r="Y166" s="77"/>
      <c r="Z166" s="31"/>
      <c r="AA166" s="31"/>
      <c r="AB166" s="31"/>
      <c r="AC166" s="31"/>
      <c r="AD166" s="31"/>
      <c r="AE166" s="31"/>
      <c r="AT166" s="16" t="s">
        <v>132</v>
      </c>
      <c r="AU166" s="16" t="s">
        <v>84</v>
      </c>
    </row>
    <row r="167" s="13" customFormat="1">
      <c r="A167" s="13"/>
      <c r="B167" s="221"/>
      <c r="C167" s="222"/>
      <c r="D167" s="210" t="s">
        <v>170</v>
      </c>
      <c r="E167" s="223" t="s">
        <v>151</v>
      </c>
      <c r="F167" s="224" t="s">
        <v>316</v>
      </c>
      <c r="G167" s="222"/>
      <c r="H167" s="225">
        <v>75.269999999999996</v>
      </c>
      <c r="I167" s="222"/>
      <c r="J167" s="222"/>
      <c r="K167" s="222"/>
      <c r="L167" s="222"/>
      <c r="M167" s="226"/>
      <c r="N167" s="227"/>
      <c r="O167" s="228"/>
      <c r="P167" s="228"/>
      <c r="Q167" s="228"/>
      <c r="R167" s="228"/>
      <c r="S167" s="228"/>
      <c r="T167" s="228"/>
      <c r="U167" s="228"/>
      <c r="V167" s="228"/>
      <c r="W167" s="228"/>
      <c r="X167" s="228"/>
      <c r="Y167" s="229"/>
      <c r="Z167" s="13"/>
      <c r="AA167" s="13"/>
      <c r="AB167" s="13"/>
      <c r="AC167" s="13"/>
      <c r="AD167" s="13"/>
      <c r="AE167" s="13"/>
      <c r="AT167" s="230" t="s">
        <v>170</v>
      </c>
      <c r="AU167" s="230" t="s">
        <v>84</v>
      </c>
      <c r="AV167" s="13" t="s">
        <v>84</v>
      </c>
      <c r="AW167" s="13" t="s">
        <v>5</v>
      </c>
      <c r="AX167" s="13" t="s">
        <v>82</v>
      </c>
      <c r="AY167" s="230" t="s">
        <v>123</v>
      </c>
    </row>
    <row r="168" s="2" customFormat="1" ht="24.15" customHeight="1">
      <c r="A168" s="31"/>
      <c r="B168" s="32"/>
      <c r="C168" s="197" t="s">
        <v>317</v>
      </c>
      <c r="D168" s="197" t="s">
        <v>126</v>
      </c>
      <c r="E168" s="198" t="s">
        <v>318</v>
      </c>
      <c r="F168" s="199" t="s">
        <v>319</v>
      </c>
      <c r="G168" s="200" t="s">
        <v>152</v>
      </c>
      <c r="H168" s="201">
        <v>75.269999999999996</v>
      </c>
      <c r="I168" s="202">
        <v>0</v>
      </c>
      <c r="J168" s="202">
        <v>0</v>
      </c>
      <c r="K168" s="202">
        <f>ROUND(P168*H168,2)</f>
        <v>0</v>
      </c>
      <c r="L168" s="199" t="s">
        <v>165</v>
      </c>
      <c r="M168" s="37"/>
      <c r="N168" s="203" t="s">
        <v>18</v>
      </c>
      <c r="O168" s="204" t="s">
        <v>43</v>
      </c>
      <c r="P168" s="205">
        <f>I168+J168</f>
        <v>0</v>
      </c>
      <c r="Q168" s="205">
        <f>ROUND(I168*H168,2)</f>
        <v>0</v>
      </c>
      <c r="R168" s="205">
        <f>ROUND(J168*H168,2)</f>
        <v>0</v>
      </c>
      <c r="S168" s="206">
        <v>0</v>
      </c>
      <c r="T168" s="206">
        <f>S168*H168</f>
        <v>0</v>
      </c>
      <c r="U168" s="206">
        <v>0</v>
      </c>
      <c r="V168" s="206">
        <f>U168*H168</f>
        <v>0</v>
      </c>
      <c r="W168" s="206">
        <v>0</v>
      </c>
      <c r="X168" s="206">
        <f>W168*H168</f>
        <v>0</v>
      </c>
      <c r="Y168" s="207" t="s">
        <v>18</v>
      </c>
      <c r="Z168" s="31"/>
      <c r="AA168" s="31"/>
      <c r="AB168" s="31"/>
      <c r="AC168" s="31"/>
      <c r="AD168" s="31"/>
      <c r="AE168" s="31"/>
      <c r="AR168" s="208" t="s">
        <v>166</v>
      </c>
      <c r="AT168" s="208" t="s">
        <v>126</v>
      </c>
      <c r="AU168" s="208" t="s">
        <v>84</v>
      </c>
      <c r="AY168" s="16" t="s">
        <v>123</v>
      </c>
      <c r="BE168" s="209">
        <f>IF(O168="základní",K168,0)</f>
        <v>0</v>
      </c>
      <c r="BF168" s="209">
        <f>IF(O168="snížená",K168,0)</f>
        <v>0</v>
      </c>
      <c r="BG168" s="209">
        <f>IF(O168="zákl. přenesená",K168,0)</f>
        <v>0</v>
      </c>
      <c r="BH168" s="209">
        <f>IF(O168="sníž. přenesená",K168,0)</f>
        <v>0</v>
      </c>
      <c r="BI168" s="209">
        <f>IF(O168="nulová",K168,0)</f>
        <v>0</v>
      </c>
      <c r="BJ168" s="16" t="s">
        <v>82</v>
      </c>
      <c r="BK168" s="209">
        <f>ROUND(P168*H168,2)</f>
        <v>0</v>
      </c>
      <c r="BL168" s="16" t="s">
        <v>166</v>
      </c>
      <c r="BM168" s="208" t="s">
        <v>320</v>
      </c>
    </row>
    <row r="169" s="2" customFormat="1">
      <c r="A169" s="31"/>
      <c r="B169" s="32"/>
      <c r="C169" s="33"/>
      <c r="D169" s="219" t="s">
        <v>168</v>
      </c>
      <c r="E169" s="33"/>
      <c r="F169" s="220" t="s">
        <v>321</v>
      </c>
      <c r="G169" s="33"/>
      <c r="H169" s="33"/>
      <c r="I169" s="33"/>
      <c r="J169" s="33"/>
      <c r="K169" s="33"/>
      <c r="L169" s="33"/>
      <c r="M169" s="37"/>
      <c r="N169" s="212"/>
      <c r="O169" s="213"/>
      <c r="P169" s="76"/>
      <c r="Q169" s="76"/>
      <c r="R169" s="76"/>
      <c r="S169" s="76"/>
      <c r="T169" s="76"/>
      <c r="U169" s="76"/>
      <c r="V169" s="76"/>
      <c r="W169" s="76"/>
      <c r="X169" s="76"/>
      <c r="Y169" s="77"/>
      <c r="Z169" s="31"/>
      <c r="AA169" s="31"/>
      <c r="AB169" s="31"/>
      <c r="AC169" s="31"/>
      <c r="AD169" s="31"/>
      <c r="AE169" s="31"/>
      <c r="AT169" s="16" t="s">
        <v>168</v>
      </c>
      <c r="AU169" s="16" t="s">
        <v>84</v>
      </c>
    </row>
    <row r="170" s="13" customFormat="1">
      <c r="A170" s="13"/>
      <c r="B170" s="221"/>
      <c r="C170" s="222"/>
      <c r="D170" s="210" t="s">
        <v>170</v>
      </c>
      <c r="E170" s="223" t="s">
        <v>18</v>
      </c>
      <c r="F170" s="224" t="s">
        <v>151</v>
      </c>
      <c r="G170" s="222"/>
      <c r="H170" s="225">
        <v>75.269999999999996</v>
      </c>
      <c r="I170" s="222"/>
      <c r="J170" s="222"/>
      <c r="K170" s="222"/>
      <c r="L170" s="222"/>
      <c r="M170" s="226"/>
      <c r="N170" s="227"/>
      <c r="O170" s="228"/>
      <c r="P170" s="228"/>
      <c r="Q170" s="228"/>
      <c r="R170" s="228"/>
      <c r="S170" s="228"/>
      <c r="T170" s="228"/>
      <c r="U170" s="228"/>
      <c r="V170" s="228"/>
      <c r="W170" s="228"/>
      <c r="X170" s="228"/>
      <c r="Y170" s="229"/>
      <c r="Z170" s="13"/>
      <c r="AA170" s="13"/>
      <c r="AB170" s="13"/>
      <c r="AC170" s="13"/>
      <c r="AD170" s="13"/>
      <c r="AE170" s="13"/>
      <c r="AT170" s="230" t="s">
        <v>170</v>
      </c>
      <c r="AU170" s="230" t="s">
        <v>84</v>
      </c>
      <c r="AV170" s="13" t="s">
        <v>84</v>
      </c>
      <c r="AW170" s="13" t="s">
        <v>5</v>
      </c>
      <c r="AX170" s="13" t="s">
        <v>82</v>
      </c>
      <c r="AY170" s="230" t="s">
        <v>123</v>
      </c>
    </row>
    <row r="171" s="2" customFormat="1" ht="24.15" customHeight="1">
      <c r="A171" s="31"/>
      <c r="B171" s="32"/>
      <c r="C171" s="197" t="s">
        <v>322</v>
      </c>
      <c r="D171" s="197" t="s">
        <v>126</v>
      </c>
      <c r="E171" s="198" t="s">
        <v>323</v>
      </c>
      <c r="F171" s="199" t="s">
        <v>324</v>
      </c>
      <c r="G171" s="200" t="s">
        <v>152</v>
      </c>
      <c r="H171" s="201">
        <v>677.42999999999995</v>
      </c>
      <c r="I171" s="202">
        <v>0</v>
      </c>
      <c r="J171" s="202">
        <v>0</v>
      </c>
      <c r="K171" s="202">
        <f>ROUND(P171*H171,2)</f>
        <v>0</v>
      </c>
      <c r="L171" s="199" t="s">
        <v>165</v>
      </c>
      <c r="M171" s="37"/>
      <c r="N171" s="203" t="s">
        <v>18</v>
      </c>
      <c r="O171" s="204" t="s">
        <v>43</v>
      </c>
      <c r="P171" s="205">
        <f>I171+J171</f>
        <v>0</v>
      </c>
      <c r="Q171" s="205">
        <f>ROUND(I171*H171,2)</f>
        <v>0</v>
      </c>
      <c r="R171" s="205">
        <f>ROUND(J171*H171,2)</f>
        <v>0</v>
      </c>
      <c r="S171" s="206">
        <v>0</v>
      </c>
      <c r="T171" s="206">
        <f>S171*H171</f>
        <v>0</v>
      </c>
      <c r="U171" s="206">
        <v>0</v>
      </c>
      <c r="V171" s="206">
        <f>U171*H171</f>
        <v>0</v>
      </c>
      <c r="W171" s="206">
        <v>0</v>
      </c>
      <c r="X171" s="206">
        <f>W171*H171</f>
        <v>0</v>
      </c>
      <c r="Y171" s="207" t="s">
        <v>18</v>
      </c>
      <c r="Z171" s="31"/>
      <c r="AA171" s="31"/>
      <c r="AB171" s="31"/>
      <c r="AC171" s="31"/>
      <c r="AD171" s="31"/>
      <c r="AE171" s="31"/>
      <c r="AR171" s="208" t="s">
        <v>166</v>
      </c>
      <c r="AT171" s="208" t="s">
        <v>126</v>
      </c>
      <c r="AU171" s="208" t="s">
        <v>84</v>
      </c>
      <c r="AY171" s="16" t="s">
        <v>123</v>
      </c>
      <c r="BE171" s="209">
        <f>IF(O171="základní",K171,0)</f>
        <v>0</v>
      </c>
      <c r="BF171" s="209">
        <f>IF(O171="snížená",K171,0)</f>
        <v>0</v>
      </c>
      <c r="BG171" s="209">
        <f>IF(O171="zákl. přenesená",K171,0)</f>
        <v>0</v>
      </c>
      <c r="BH171" s="209">
        <f>IF(O171="sníž. přenesená",K171,0)</f>
        <v>0</v>
      </c>
      <c r="BI171" s="209">
        <f>IF(O171="nulová",K171,0)</f>
        <v>0</v>
      </c>
      <c r="BJ171" s="16" t="s">
        <v>82</v>
      </c>
      <c r="BK171" s="209">
        <f>ROUND(P171*H171,2)</f>
        <v>0</v>
      </c>
      <c r="BL171" s="16" t="s">
        <v>166</v>
      </c>
      <c r="BM171" s="208" t="s">
        <v>325</v>
      </c>
    </row>
    <row r="172" s="2" customFormat="1">
      <c r="A172" s="31"/>
      <c r="B172" s="32"/>
      <c r="C172" s="33"/>
      <c r="D172" s="219" t="s">
        <v>168</v>
      </c>
      <c r="E172" s="33"/>
      <c r="F172" s="220" t="s">
        <v>326</v>
      </c>
      <c r="G172" s="33"/>
      <c r="H172" s="33"/>
      <c r="I172" s="33"/>
      <c r="J172" s="33"/>
      <c r="K172" s="33"/>
      <c r="L172" s="33"/>
      <c r="M172" s="37"/>
      <c r="N172" s="212"/>
      <c r="O172" s="213"/>
      <c r="P172" s="76"/>
      <c r="Q172" s="76"/>
      <c r="R172" s="76"/>
      <c r="S172" s="76"/>
      <c r="T172" s="76"/>
      <c r="U172" s="76"/>
      <c r="V172" s="76"/>
      <c r="W172" s="76"/>
      <c r="X172" s="76"/>
      <c r="Y172" s="77"/>
      <c r="Z172" s="31"/>
      <c r="AA172" s="31"/>
      <c r="AB172" s="31"/>
      <c r="AC172" s="31"/>
      <c r="AD172" s="31"/>
      <c r="AE172" s="31"/>
      <c r="AT172" s="16" t="s">
        <v>168</v>
      </c>
      <c r="AU172" s="16" t="s">
        <v>84</v>
      </c>
    </row>
    <row r="173" s="13" customFormat="1">
      <c r="A173" s="13"/>
      <c r="B173" s="221"/>
      <c r="C173" s="222"/>
      <c r="D173" s="210" t="s">
        <v>170</v>
      </c>
      <c r="E173" s="223" t="s">
        <v>18</v>
      </c>
      <c r="F173" s="224" t="s">
        <v>327</v>
      </c>
      <c r="G173" s="222"/>
      <c r="H173" s="225">
        <v>677.42999999999995</v>
      </c>
      <c r="I173" s="222"/>
      <c r="J173" s="222"/>
      <c r="K173" s="222"/>
      <c r="L173" s="222"/>
      <c r="M173" s="226"/>
      <c r="N173" s="227"/>
      <c r="O173" s="228"/>
      <c r="P173" s="228"/>
      <c r="Q173" s="228"/>
      <c r="R173" s="228"/>
      <c r="S173" s="228"/>
      <c r="T173" s="228"/>
      <c r="U173" s="228"/>
      <c r="V173" s="228"/>
      <c r="W173" s="228"/>
      <c r="X173" s="228"/>
      <c r="Y173" s="229"/>
      <c r="Z173" s="13"/>
      <c r="AA173" s="13"/>
      <c r="AB173" s="13"/>
      <c r="AC173" s="13"/>
      <c r="AD173" s="13"/>
      <c r="AE173" s="13"/>
      <c r="AT173" s="230" t="s">
        <v>170</v>
      </c>
      <c r="AU173" s="230" t="s">
        <v>84</v>
      </c>
      <c r="AV173" s="13" t="s">
        <v>84</v>
      </c>
      <c r="AW173" s="13" t="s">
        <v>5</v>
      </c>
      <c r="AX173" s="13" t="s">
        <v>82</v>
      </c>
      <c r="AY173" s="230" t="s">
        <v>123</v>
      </c>
    </row>
    <row r="174" s="12" customFormat="1" ht="22.8" customHeight="1">
      <c r="A174" s="12"/>
      <c r="B174" s="181"/>
      <c r="C174" s="182"/>
      <c r="D174" s="183" t="s">
        <v>73</v>
      </c>
      <c r="E174" s="195" t="s">
        <v>141</v>
      </c>
      <c r="F174" s="195" t="s">
        <v>328</v>
      </c>
      <c r="G174" s="182"/>
      <c r="H174" s="182"/>
      <c r="I174" s="182"/>
      <c r="J174" s="182"/>
      <c r="K174" s="196">
        <f>BK174</f>
        <v>0</v>
      </c>
      <c r="L174" s="182"/>
      <c r="M174" s="186"/>
      <c r="N174" s="187"/>
      <c r="O174" s="188"/>
      <c r="P174" s="188"/>
      <c r="Q174" s="189">
        <f>SUM(Q175:Q181)</f>
        <v>0</v>
      </c>
      <c r="R174" s="189">
        <f>SUM(R175:R181)</f>
        <v>0</v>
      </c>
      <c r="S174" s="188"/>
      <c r="T174" s="190">
        <f>SUM(T175:T181)</f>
        <v>0</v>
      </c>
      <c r="U174" s="188"/>
      <c r="V174" s="190">
        <f>SUM(V175:V181)</f>
        <v>8.8618799999999993</v>
      </c>
      <c r="W174" s="188"/>
      <c r="X174" s="190">
        <f>SUM(X175:X181)</f>
        <v>0</v>
      </c>
      <c r="Y174" s="191"/>
      <c r="Z174" s="12"/>
      <c r="AA174" s="12"/>
      <c r="AB174" s="12"/>
      <c r="AC174" s="12"/>
      <c r="AD174" s="12"/>
      <c r="AE174" s="12"/>
      <c r="AR174" s="192" t="s">
        <v>82</v>
      </c>
      <c r="AT174" s="193" t="s">
        <v>73</v>
      </c>
      <c r="AU174" s="193" t="s">
        <v>82</v>
      </c>
      <c r="AY174" s="192" t="s">
        <v>123</v>
      </c>
      <c r="BK174" s="194">
        <f>SUM(BK175:BK181)</f>
        <v>0</v>
      </c>
    </row>
    <row r="175" s="2" customFormat="1" ht="24.15" customHeight="1">
      <c r="A175" s="31"/>
      <c r="B175" s="32"/>
      <c r="C175" s="197" t="s">
        <v>329</v>
      </c>
      <c r="D175" s="197" t="s">
        <v>126</v>
      </c>
      <c r="E175" s="198" t="s">
        <v>330</v>
      </c>
      <c r="F175" s="199" t="s">
        <v>331</v>
      </c>
      <c r="G175" s="200" t="s">
        <v>332</v>
      </c>
      <c r="H175" s="201">
        <v>1888</v>
      </c>
      <c r="I175" s="202">
        <v>0</v>
      </c>
      <c r="J175" s="202">
        <v>0</v>
      </c>
      <c r="K175" s="202">
        <f>ROUND(P175*H175,2)</f>
        <v>0</v>
      </c>
      <c r="L175" s="199" t="s">
        <v>165</v>
      </c>
      <c r="M175" s="37"/>
      <c r="N175" s="203" t="s">
        <v>18</v>
      </c>
      <c r="O175" s="204" t="s">
        <v>43</v>
      </c>
      <c r="P175" s="205">
        <f>I175+J175</f>
        <v>0</v>
      </c>
      <c r="Q175" s="205">
        <f>ROUND(I175*H175,2)</f>
        <v>0</v>
      </c>
      <c r="R175" s="205">
        <f>ROUND(J175*H175,2)</f>
        <v>0</v>
      </c>
      <c r="S175" s="206">
        <v>0</v>
      </c>
      <c r="T175" s="206">
        <f>S175*H175</f>
        <v>0</v>
      </c>
      <c r="U175" s="206">
        <v>0.0010100000000000001</v>
      </c>
      <c r="V175" s="206">
        <f>U175*H175</f>
        <v>1.9068800000000001</v>
      </c>
      <c r="W175" s="206">
        <v>0</v>
      </c>
      <c r="X175" s="206">
        <f>W175*H175</f>
        <v>0</v>
      </c>
      <c r="Y175" s="207" t="s">
        <v>18</v>
      </c>
      <c r="Z175" s="31"/>
      <c r="AA175" s="31"/>
      <c r="AB175" s="31"/>
      <c r="AC175" s="31"/>
      <c r="AD175" s="31"/>
      <c r="AE175" s="31"/>
      <c r="AR175" s="208" t="s">
        <v>166</v>
      </c>
      <c r="AT175" s="208" t="s">
        <v>126</v>
      </c>
      <c r="AU175" s="208" t="s">
        <v>84</v>
      </c>
      <c r="AY175" s="16" t="s">
        <v>123</v>
      </c>
      <c r="BE175" s="209">
        <f>IF(O175="základní",K175,0)</f>
        <v>0</v>
      </c>
      <c r="BF175" s="209">
        <f>IF(O175="snížená",K175,0)</f>
        <v>0</v>
      </c>
      <c r="BG175" s="209">
        <f>IF(O175="zákl. přenesená",K175,0)</f>
        <v>0</v>
      </c>
      <c r="BH175" s="209">
        <f>IF(O175="sníž. přenesená",K175,0)</f>
        <v>0</v>
      </c>
      <c r="BI175" s="209">
        <f>IF(O175="nulová",K175,0)</f>
        <v>0</v>
      </c>
      <c r="BJ175" s="16" t="s">
        <v>82</v>
      </c>
      <c r="BK175" s="209">
        <f>ROUND(P175*H175,2)</f>
        <v>0</v>
      </c>
      <c r="BL175" s="16" t="s">
        <v>166</v>
      </c>
      <c r="BM175" s="208" t="s">
        <v>333</v>
      </c>
    </row>
    <row r="176" s="2" customFormat="1">
      <c r="A176" s="31"/>
      <c r="B176" s="32"/>
      <c r="C176" s="33"/>
      <c r="D176" s="219" t="s">
        <v>168</v>
      </c>
      <c r="E176" s="33"/>
      <c r="F176" s="220" t="s">
        <v>334</v>
      </c>
      <c r="G176" s="33"/>
      <c r="H176" s="33"/>
      <c r="I176" s="33"/>
      <c r="J176" s="33"/>
      <c r="K176" s="33"/>
      <c r="L176" s="33"/>
      <c r="M176" s="37"/>
      <c r="N176" s="212"/>
      <c r="O176" s="213"/>
      <c r="P176" s="76"/>
      <c r="Q176" s="76"/>
      <c r="R176" s="76"/>
      <c r="S176" s="76"/>
      <c r="T176" s="76"/>
      <c r="U176" s="76"/>
      <c r="V176" s="76"/>
      <c r="W176" s="76"/>
      <c r="X176" s="76"/>
      <c r="Y176" s="77"/>
      <c r="Z176" s="31"/>
      <c r="AA176" s="31"/>
      <c r="AB176" s="31"/>
      <c r="AC176" s="31"/>
      <c r="AD176" s="31"/>
      <c r="AE176" s="31"/>
      <c r="AT176" s="16" t="s">
        <v>168</v>
      </c>
      <c r="AU176" s="16" t="s">
        <v>84</v>
      </c>
    </row>
    <row r="177" s="2" customFormat="1">
      <c r="A177" s="31"/>
      <c r="B177" s="32"/>
      <c r="C177" s="33"/>
      <c r="D177" s="210" t="s">
        <v>132</v>
      </c>
      <c r="E177" s="33"/>
      <c r="F177" s="211" t="s">
        <v>335</v>
      </c>
      <c r="G177" s="33"/>
      <c r="H177" s="33"/>
      <c r="I177" s="33"/>
      <c r="J177" s="33"/>
      <c r="K177" s="33"/>
      <c r="L177" s="33"/>
      <c r="M177" s="37"/>
      <c r="N177" s="212"/>
      <c r="O177" s="213"/>
      <c r="P177" s="76"/>
      <c r="Q177" s="76"/>
      <c r="R177" s="76"/>
      <c r="S177" s="76"/>
      <c r="T177" s="76"/>
      <c r="U177" s="76"/>
      <c r="V177" s="76"/>
      <c r="W177" s="76"/>
      <c r="X177" s="76"/>
      <c r="Y177" s="77"/>
      <c r="Z177" s="31"/>
      <c r="AA177" s="31"/>
      <c r="AB177" s="31"/>
      <c r="AC177" s="31"/>
      <c r="AD177" s="31"/>
      <c r="AE177" s="31"/>
      <c r="AT177" s="16" t="s">
        <v>132</v>
      </c>
      <c r="AU177" s="16" t="s">
        <v>84</v>
      </c>
    </row>
    <row r="178" s="2" customFormat="1" ht="24.15" customHeight="1">
      <c r="A178" s="31"/>
      <c r="B178" s="32"/>
      <c r="C178" s="231" t="s">
        <v>336</v>
      </c>
      <c r="D178" s="231" t="s">
        <v>172</v>
      </c>
      <c r="E178" s="232" t="s">
        <v>337</v>
      </c>
      <c r="F178" s="233" t="s">
        <v>338</v>
      </c>
      <c r="G178" s="234" t="s">
        <v>152</v>
      </c>
      <c r="H178" s="235">
        <v>10.699999999999999</v>
      </c>
      <c r="I178" s="236">
        <v>0</v>
      </c>
      <c r="J178" s="237"/>
      <c r="K178" s="236">
        <f>ROUND(P178*H178,2)</f>
        <v>0</v>
      </c>
      <c r="L178" s="233" t="s">
        <v>165</v>
      </c>
      <c r="M178" s="238"/>
      <c r="N178" s="239" t="s">
        <v>18</v>
      </c>
      <c r="O178" s="204" t="s">
        <v>43</v>
      </c>
      <c r="P178" s="205">
        <f>I178+J178</f>
        <v>0</v>
      </c>
      <c r="Q178" s="205">
        <f>ROUND(I178*H178,2)</f>
        <v>0</v>
      </c>
      <c r="R178" s="205">
        <f>ROUND(J178*H178,2)</f>
        <v>0</v>
      </c>
      <c r="S178" s="206">
        <v>0</v>
      </c>
      <c r="T178" s="206">
        <f>S178*H178</f>
        <v>0</v>
      </c>
      <c r="U178" s="206">
        <v>0.65000000000000002</v>
      </c>
      <c r="V178" s="206">
        <f>U178*H178</f>
        <v>6.9550000000000001</v>
      </c>
      <c r="W178" s="206">
        <v>0</v>
      </c>
      <c r="X178" s="206">
        <f>W178*H178</f>
        <v>0</v>
      </c>
      <c r="Y178" s="207" t="s">
        <v>18</v>
      </c>
      <c r="Z178" s="31"/>
      <c r="AA178" s="31"/>
      <c r="AB178" s="31"/>
      <c r="AC178" s="31"/>
      <c r="AD178" s="31"/>
      <c r="AE178" s="31"/>
      <c r="AR178" s="208" t="s">
        <v>176</v>
      </c>
      <c r="AT178" s="208" t="s">
        <v>172</v>
      </c>
      <c r="AU178" s="208" t="s">
        <v>84</v>
      </c>
      <c r="AY178" s="16" t="s">
        <v>123</v>
      </c>
      <c r="BE178" s="209">
        <f>IF(O178="základní",K178,0)</f>
        <v>0</v>
      </c>
      <c r="BF178" s="209">
        <f>IF(O178="snížená",K178,0)</f>
        <v>0</v>
      </c>
      <c r="BG178" s="209">
        <f>IF(O178="zákl. přenesená",K178,0)</f>
        <v>0</v>
      </c>
      <c r="BH178" s="209">
        <f>IF(O178="sníž. přenesená",K178,0)</f>
        <v>0</v>
      </c>
      <c r="BI178" s="209">
        <f>IF(O178="nulová",K178,0)</f>
        <v>0</v>
      </c>
      <c r="BJ178" s="16" t="s">
        <v>82</v>
      </c>
      <c r="BK178" s="209">
        <f>ROUND(P178*H178,2)</f>
        <v>0</v>
      </c>
      <c r="BL178" s="16" t="s">
        <v>166</v>
      </c>
      <c r="BM178" s="208" t="s">
        <v>339</v>
      </c>
    </row>
    <row r="179" s="2" customFormat="1" ht="24.15" customHeight="1">
      <c r="A179" s="31"/>
      <c r="B179" s="32"/>
      <c r="C179" s="197" t="s">
        <v>340</v>
      </c>
      <c r="D179" s="197" t="s">
        <v>126</v>
      </c>
      <c r="E179" s="198" t="s">
        <v>341</v>
      </c>
      <c r="F179" s="199" t="s">
        <v>342</v>
      </c>
      <c r="G179" s="200" t="s">
        <v>147</v>
      </c>
      <c r="H179" s="201">
        <v>4</v>
      </c>
      <c r="I179" s="202">
        <v>0</v>
      </c>
      <c r="J179" s="202">
        <v>0</v>
      </c>
      <c r="K179" s="202">
        <f>ROUND(P179*H179,2)</f>
        <v>0</v>
      </c>
      <c r="L179" s="199" t="s">
        <v>139</v>
      </c>
      <c r="M179" s="37"/>
      <c r="N179" s="203" t="s">
        <v>18</v>
      </c>
      <c r="O179" s="204" t="s">
        <v>43</v>
      </c>
      <c r="P179" s="205">
        <f>I179+J179</f>
        <v>0</v>
      </c>
      <c r="Q179" s="205">
        <f>ROUND(I179*H179,2)</f>
        <v>0</v>
      </c>
      <c r="R179" s="205">
        <f>ROUND(J179*H179,2)</f>
        <v>0</v>
      </c>
      <c r="S179" s="206">
        <v>0</v>
      </c>
      <c r="T179" s="206">
        <f>S179*H179</f>
        <v>0</v>
      </c>
      <c r="U179" s="206">
        <v>0</v>
      </c>
      <c r="V179" s="206">
        <f>U179*H179</f>
        <v>0</v>
      </c>
      <c r="W179" s="206">
        <v>0</v>
      </c>
      <c r="X179" s="206">
        <f>W179*H179</f>
        <v>0</v>
      </c>
      <c r="Y179" s="207" t="s">
        <v>18</v>
      </c>
      <c r="Z179" s="31"/>
      <c r="AA179" s="31"/>
      <c r="AB179" s="31"/>
      <c r="AC179" s="31"/>
      <c r="AD179" s="31"/>
      <c r="AE179" s="31"/>
      <c r="AR179" s="208" t="s">
        <v>166</v>
      </c>
      <c r="AT179" s="208" t="s">
        <v>126</v>
      </c>
      <c r="AU179" s="208" t="s">
        <v>84</v>
      </c>
      <c r="AY179" s="16" t="s">
        <v>123</v>
      </c>
      <c r="BE179" s="209">
        <f>IF(O179="základní",K179,0)</f>
        <v>0</v>
      </c>
      <c r="BF179" s="209">
        <f>IF(O179="snížená",K179,0)</f>
        <v>0</v>
      </c>
      <c r="BG179" s="209">
        <f>IF(O179="zákl. přenesená",K179,0)</f>
        <v>0</v>
      </c>
      <c r="BH179" s="209">
        <f>IF(O179="sníž. přenesená",K179,0)</f>
        <v>0</v>
      </c>
      <c r="BI179" s="209">
        <f>IF(O179="nulová",K179,0)</f>
        <v>0</v>
      </c>
      <c r="BJ179" s="16" t="s">
        <v>82</v>
      </c>
      <c r="BK179" s="209">
        <f>ROUND(P179*H179,2)</f>
        <v>0</v>
      </c>
      <c r="BL179" s="16" t="s">
        <v>166</v>
      </c>
      <c r="BM179" s="208" t="s">
        <v>343</v>
      </c>
    </row>
    <row r="180" s="2" customFormat="1">
      <c r="A180" s="31"/>
      <c r="B180" s="32"/>
      <c r="C180" s="33"/>
      <c r="D180" s="210" t="s">
        <v>132</v>
      </c>
      <c r="E180" s="33"/>
      <c r="F180" s="211" t="s">
        <v>344</v>
      </c>
      <c r="G180" s="33"/>
      <c r="H180" s="33"/>
      <c r="I180" s="33"/>
      <c r="J180" s="33"/>
      <c r="K180" s="33"/>
      <c r="L180" s="33"/>
      <c r="M180" s="37"/>
      <c r="N180" s="212"/>
      <c r="O180" s="213"/>
      <c r="P180" s="76"/>
      <c r="Q180" s="76"/>
      <c r="R180" s="76"/>
      <c r="S180" s="76"/>
      <c r="T180" s="76"/>
      <c r="U180" s="76"/>
      <c r="V180" s="76"/>
      <c r="W180" s="76"/>
      <c r="X180" s="76"/>
      <c r="Y180" s="77"/>
      <c r="Z180" s="31"/>
      <c r="AA180" s="31"/>
      <c r="AB180" s="31"/>
      <c r="AC180" s="31"/>
      <c r="AD180" s="31"/>
      <c r="AE180" s="31"/>
      <c r="AT180" s="16" t="s">
        <v>132</v>
      </c>
      <c r="AU180" s="16" t="s">
        <v>84</v>
      </c>
    </row>
    <row r="181" s="13" customFormat="1">
      <c r="A181" s="13"/>
      <c r="B181" s="221"/>
      <c r="C181" s="222"/>
      <c r="D181" s="210" t="s">
        <v>170</v>
      </c>
      <c r="E181" s="223" t="s">
        <v>18</v>
      </c>
      <c r="F181" s="224" t="s">
        <v>166</v>
      </c>
      <c r="G181" s="222"/>
      <c r="H181" s="225">
        <v>4</v>
      </c>
      <c r="I181" s="222"/>
      <c r="J181" s="222"/>
      <c r="K181" s="222"/>
      <c r="L181" s="222"/>
      <c r="M181" s="226"/>
      <c r="N181" s="227"/>
      <c r="O181" s="228"/>
      <c r="P181" s="228"/>
      <c r="Q181" s="228"/>
      <c r="R181" s="228"/>
      <c r="S181" s="228"/>
      <c r="T181" s="228"/>
      <c r="U181" s="228"/>
      <c r="V181" s="228"/>
      <c r="W181" s="228"/>
      <c r="X181" s="228"/>
      <c r="Y181" s="229"/>
      <c r="Z181" s="13"/>
      <c r="AA181" s="13"/>
      <c r="AB181" s="13"/>
      <c r="AC181" s="13"/>
      <c r="AD181" s="13"/>
      <c r="AE181" s="13"/>
      <c r="AT181" s="230" t="s">
        <v>170</v>
      </c>
      <c r="AU181" s="230" t="s">
        <v>84</v>
      </c>
      <c r="AV181" s="13" t="s">
        <v>84</v>
      </c>
      <c r="AW181" s="13" t="s">
        <v>5</v>
      </c>
      <c r="AX181" s="13" t="s">
        <v>82</v>
      </c>
      <c r="AY181" s="230" t="s">
        <v>123</v>
      </c>
    </row>
    <row r="182" s="12" customFormat="1" ht="22.8" customHeight="1">
      <c r="A182" s="12"/>
      <c r="B182" s="181"/>
      <c r="C182" s="182"/>
      <c r="D182" s="183" t="s">
        <v>73</v>
      </c>
      <c r="E182" s="195" t="s">
        <v>345</v>
      </c>
      <c r="F182" s="195" t="s">
        <v>346</v>
      </c>
      <c r="G182" s="182"/>
      <c r="H182" s="182"/>
      <c r="I182" s="182"/>
      <c r="J182" s="182"/>
      <c r="K182" s="196">
        <f>BK182</f>
        <v>0</v>
      </c>
      <c r="L182" s="182"/>
      <c r="M182" s="186"/>
      <c r="N182" s="187"/>
      <c r="O182" s="188"/>
      <c r="P182" s="188"/>
      <c r="Q182" s="189">
        <f>SUM(Q183:Q184)</f>
        <v>0</v>
      </c>
      <c r="R182" s="189">
        <f>SUM(R183:R184)</f>
        <v>0</v>
      </c>
      <c r="S182" s="188"/>
      <c r="T182" s="190">
        <f>SUM(T183:T184)</f>
        <v>0</v>
      </c>
      <c r="U182" s="188"/>
      <c r="V182" s="190">
        <f>SUM(V183:V184)</f>
        <v>0</v>
      </c>
      <c r="W182" s="188"/>
      <c r="X182" s="190">
        <f>SUM(X183:X184)</f>
        <v>0</v>
      </c>
      <c r="Y182" s="191"/>
      <c r="Z182" s="12"/>
      <c r="AA182" s="12"/>
      <c r="AB182" s="12"/>
      <c r="AC182" s="12"/>
      <c r="AD182" s="12"/>
      <c r="AE182" s="12"/>
      <c r="AR182" s="192" t="s">
        <v>82</v>
      </c>
      <c r="AT182" s="193" t="s">
        <v>73</v>
      </c>
      <c r="AU182" s="193" t="s">
        <v>82</v>
      </c>
      <c r="AY182" s="192" t="s">
        <v>123</v>
      </c>
      <c r="BK182" s="194">
        <f>SUM(BK183:BK184)</f>
        <v>0</v>
      </c>
    </row>
    <row r="183" s="2" customFormat="1" ht="24.15" customHeight="1">
      <c r="A183" s="31"/>
      <c r="B183" s="32"/>
      <c r="C183" s="197" t="s">
        <v>347</v>
      </c>
      <c r="D183" s="197" t="s">
        <v>126</v>
      </c>
      <c r="E183" s="198" t="s">
        <v>348</v>
      </c>
      <c r="F183" s="199" t="s">
        <v>349</v>
      </c>
      <c r="G183" s="200" t="s">
        <v>350</v>
      </c>
      <c r="H183" s="201">
        <v>155.09399999999999</v>
      </c>
      <c r="I183" s="202">
        <v>0</v>
      </c>
      <c r="J183" s="202">
        <v>0</v>
      </c>
      <c r="K183" s="202">
        <f>ROUND(P183*H183,2)</f>
        <v>0</v>
      </c>
      <c r="L183" s="199" t="s">
        <v>165</v>
      </c>
      <c r="M183" s="37"/>
      <c r="N183" s="203" t="s">
        <v>18</v>
      </c>
      <c r="O183" s="204" t="s">
        <v>43</v>
      </c>
      <c r="P183" s="205">
        <f>I183+J183</f>
        <v>0</v>
      </c>
      <c r="Q183" s="205">
        <f>ROUND(I183*H183,2)</f>
        <v>0</v>
      </c>
      <c r="R183" s="205">
        <f>ROUND(J183*H183,2)</f>
        <v>0</v>
      </c>
      <c r="S183" s="206">
        <v>0</v>
      </c>
      <c r="T183" s="206">
        <f>S183*H183</f>
        <v>0</v>
      </c>
      <c r="U183" s="206">
        <v>0</v>
      </c>
      <c r="V183" s="206">
        <f>U183*H183</f>
        <v>0</v>
      </c>
      <c r="W183" s="206">
        <v>0</v>
      </c>
      <c r="X183" s="206">
        <f>W183*H183</f>
        <v>0</v>
      </c>
      <c r="Y183" s="207" t="s">
        <v>18</v>
      </c>
      <c r="Z183" s="31"/>
      <c r="AA183" s="31"/>
      <c r="AB183" s="31"/>
      <c r="AC183" s="31"/>
      <c r="AD183" s="31"/>
      <c r="AE183" s="31"/>
      <c r="AR183" s="208" t="s">
        <v>166</v>
      </c>
      <c r="AT183" s="208" t="s">
        <v>126</v>
      </c>
      <c r="AU183" s="208" t="s">
        <v>84</v>
      </c>
      <c r="AY183" s="16" t="s">
        <v>123</v>
      </c>
      <c r="BE183" s="209">
        <f>IF(O183="základní",K183,0)</f>
        <v>0</v>
      </c>
      <c r="BF183" s="209">
        <f>IF(O183="snížená",K183,0)</f>
        <v>0</v>
      </c>
      <c r="BG183" s="209">
        <f>IF(O183="zákl. přenesená",K183,0)</f>
        <v>0</v>
      </c>
      <c r="BH183" s="209">
        <f>IF(O183="sníž. přenesená",K183,0)</f>
        <v>0</v>
      </c>
      <c r="BI183" s="209">
        <f>IF(O183="nulová",K183,0)</f>
        <v>0</v>
      </c>
      <c r="BJ183" s="16" t="s">
        <v>82</v>
      </c>
      <c r="BK183" s="209">
        <f>ROUND(P183*H183,2)</f>
        <v>0</v>
      </c>
      <c r="BL183" s="16" t="s">
        <v>166</v>
      </c>
      <c r="BM183" s="208" t="s">
        <v>351</v>
      </c>
    </row>
    <row r="184" s="2" customFormat="1">
      <c r="A184" s="31"/>
      <c r="B184" s="32"/>
      <c r="C184" s="33"/>
      <c r="D184" s="219" t="s">
        <v>168</v>
      </c>
      <c r="E184" s="33"/>
      <c r="F184" s="220" t="s">
        <v>352</v>
      </c>
      <c r="G184" s="33"/>
      <c r="H184" s="33"/>
      <c r="I184" s="33"/>
      <c r="J184" s="33"/>
      <c r="K184" s="33"/>
      <c r="L184" s="33"/>
      <c r="M184" s="37"/>
      <c r="N184" s="214"/>
      <c r="O184" s="215"/>
      <c r="P184" s="216"/>
      <c r="Q184" s="216"/>
      <c r="R184" s="216"/>
      <c r="S184" s="216"/>
      <c r="T184" s="216"/>
      <c r="U184" s="216"/>
      <c r="V184" s="216"/>
      <c r="W184" s="216"/>
      <c r="X184" s="216"/>
      <c r="Y184" s="217"/>
      <c r="Z184" s="31"/>
      <c r="AA184" s="31"/>
      <c r="AB184" s="31"/>
      <c r="AC184" s="31"/>
      <c r="AD184" s="31"/>
      <c r="AE184" s="31"/>
      <c r="AT184" s="16" t="s">
        <v>168</v>
      </c>
      <c r="AU184" s="16" t="s">
        <v>84</v>
      </c>
    </row>
    <row r="185" s="2" customFormat="1" ht="6.96" customHeight="1">
      <c r="A185" s="3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37"/>
      <c r="N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</row>
  </sheetData>
  <sheetProtection sheet="1" autoFilter="0" formatColumns="0" formatRows="0" objects="1" scenarios="1" spinCount="100000" saltValue="XCnCcwtWLTw3jaOnU1Y/FwLiROcZvdd1iUQWVnA+PN62iYub60sUFiBqaFiFP8IXrJA2i+P1DGrWcJTxJYD2jA==" hashValue="gG2NXmRnexu9fYVV5qSJH+T4IfMnPD+Uk8j6xTAXD3QSlrtpBOnbXj/OM6cHHDbnkO3sg5hPDxYmJsagw3tYGw==" algorithmName="SHA-512" password="CC35"/>
  <autoFilter ref="C84:L184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hyperlinks>
    <hyperlink ref="F89" r:id="rId1" display="https://podminky.urs.cz/item/CS_URS_2024_01/181451311"/>
    <hyperlink ref="F95" r:id="rId2" display="https://podminky.urs.cz/item/CS_URS_2024_01/183101221"/>
    <hyperlink ref="F100" r:id="rId3" display="https://podminky.urs.cz/item/CS_URS_2024_01/183105114"/>
    <hyperlink ref="F103" r:id="rId4" display="https://podminky.urs.cz/item/CS_URS_2024_01/183403151"/>
    <hyperlink ref="F106" r:id="rId5" display="https://podminky.urs.cz/item/CS_URS_2024_01/183403152"/>
    <hyperlink ref="F109" r:id="rId6" display="https://podminky.urs.cz/item/CS_URS_2024_01/183403161"/>
    <hyperlink ref="F112" r:id="rId7" display="https://podminky.urs.cz/item/CS_URS_2024_01/183551013"/>
    <hyperlink ref="F115" r:id="rId8" display="https://podminky.urs.cz/item/CS_URS_2024_01/183551313"/>
    <hyperlink ref="F118" r:id="rId9" display="https://podminky.urs.cz/item/CS_URS_2024_01/184102211"/>
    <hyperlink ref="F129" r:id="rId10" display="https://podminky.urs.cz/item/CS_URS_2024_01/184201111"/>
    <hyperlink ref="F144" r:id="rId11" display="https://podminky.urs.cz/item/CS_URS_2024_01/184215133"/>
    <hyperlink ref="F153" r:id="rId12" display="https://podminky.urs.cz/item/CS_URS_2024_01/184816111"/>
    <hyperlink ref="F165" r:id="rId13" display="https://podminky.urs.cz/item/CS_URS_2024_01/185804311"/>
    <hyperlink ref="F169" r:id="rId14" display="https://podminky.urs.cz/item/CS_URS_2024_01/185851121"/>
    <hyperlink ref="F172" r:id="rId15" display="https://podminky.urs.cz/item/CS_URS_2024_01/185851129"/>
    <hyperlink ref="F176" r:id="rId16" display="https://podminky.urs.cz/item/CS_URS_2024_01/348951251"/>
    <hyperlink ref="F184" r:id="rId17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1"/>
      <c r="C3" s="122"/>
      <c r="D3" s="122"/>
      <c r="E3" s="122"/>
      <c r="F3" s="122"/>
      <c r="G3" s="122"/>
      <c r="H3" s="19"/>
    </row>
    <row r="4" s="1" customFormat="1" ht="24.96" customHeight="1">
      <c r="B4" s="19"/>
      <c r="C4" s="123" t="s">
        <v>353</v>
      </c>
      <c r="H4" s="19"/>
    </row>
    <row r="5" s="1" customFormat="1" ht="12" customHeight="1">
      <c r="B5" s="19"/>
      <c r="C5" s="249" t="s">
        <v>13</v>
      </c>
      <c r="D5" s="133" t="s">
        <v>14</v>
      </c>
      <c r="E5" s="1"/>
      <c r="F5" s="1"/>
      <c r="H5" s="19"/>
    </row>
    <row r="6" s="1" customFormat="1" ht="36.96" customHeight="1">
      <c r="B6" s="19"/>
      <c r="C6" s="250" t="s">
        <v>15</v>
      </c>
      <c r="D6" s="251" t="s">
        <v>16</v>
      </c>
      <c r="E6" s="1"/>
      <c r="F6" s="1"/>
      <c r="H6" s="19"/>
    </row>
    <row r="7" s="1" customFormat="1" ht="16.5" customHeight="1">
      <c r="B7" s="19"/>
      <c r="C7" s="125" t="s">
        <v>22</v>
      </c>
      <c r="D7" s="130" t="str">
        <f>'Rekapitulace stavby'!AN8</f>
        <v>16. 8. 2024</v>
      </c>
      <c r="H7" s="19"/>
    </row>
    <row r="8" s="2" customFormat="1" ht="10.8" customHeight="1">
      <c r="A8" s="31"/>
      <c r="B8" s="37"/>
      <c r="C8" s="31"/>
      <c r="D8" s="31"/>
      <c r="E8" s="31"/>
      <c r="F8" s="31"/>
      <c r="G8" s="31"/>
      <c r="H8" s="37"/>
    </row>
    <row r="9" s="11" customFormat="1" ht="29.28" customHeight="1">
      <c r="A9" s="170"/>
      <c r="B9" s="252"/>
      <c r="C9" s="253" t="s">
        <v>53</v>
      </c>
      <c r="D9" s="254" t="s">
        <v>54</v>
      </c>
      <c r="E9" s="254" t="s">
        <v>104</v>
      </c>
      <c r="F9" s="255" t="s">
        <v>354</v>
      </c>
      <c r="G9" s="170"/>
      <c r="H9" s="252"/>
    </row>
    <row r="10" s="2" customFormat="1" ht="26.4" customHeight="1">
      <c r="A10" s="31"/>
      <c r="B10" s="37"/>
      <c r="C10" s="256" t="s">
        <v>85</v>
      </c>
      <c r="D10" s="256" t="s">
        <v>86</v>
      </c>
      <c r="E10" s="31"/>
      <c r="F10" s="31"/>
      <c r="G10" s="31"/>
      <c r="H10" s="37"/>
    </row>
    <row r="11" s="2" customFormat="1" ht="16.8" customHeight="1">
      <c r="A11" s="31"/>
      <c r="B11" s="37"/>
      <c r="C11" s="257" t="s">
        <v>146</v>
      </c>
      <c r="D11" s="258" t="s">
        <v>18</v>
      </c>
      <c r="E11" s="259" t="s">
        <v>147</v>
      </c>
      <c r="F11" s="260">
        <v>6517</v>
      </c>
      <c r="G11" s="31"/>
      <c r="H11" s="37"/>
    </row>
    <row r="12" s="2" customFormat="1" ht="16.8" customHeight="1">
      <c r="A12" s="31"/>
      <c r="B12" s="37"/>
      <c r="C12" s="261" t="s">
        <v>146</v>
      </c>
      <c r="D12" s="261" t="s">
        <v>223</v>
      </c>
      <c r="E12" s="16" t="s">
        <v>18</v>
      </c>
      <c r="F12" s="262">
        <v>6517</v>
      </c>
      <c r="G12" s="31"/>
      <c r="H12" s="37"/>
    </row>
    <row r="13" s="2" customFormat="1" ht="16.8" customHeight="1">
      <c r="A13" s="31"/>
      <c r="B13" s="37"/>
      <c r="C13" s="263" t="s">
        <v>355</v>
      </c>
      <c r="D13" s="31"/>
      <c r="E13" s="31"/>
      <c r="F13" s="31"/>
      <c r="G13" s="31"/>
      <c r="H13" s="37"/>
    </row>
    <row r="14" s="2" customFormat="1" ht="16.8" customHeight="1">
      <c r="A14" s="31"/>
      <c r="B14" s="37"/>
      <c r="C14" s="261" t="s">
        <v>219</v>
      </c>
      <c r="D14" s="261" t="s">
        <v>18</v>
      </c>
      <c r="E14" s="16" t="s">
        <v>147</v>
      </c>
      <c r="F14" s="262">
        <v>6517</v>
      </c>
      <c r="G14" s="31"/>
      <c r="H14" s="37"/>
    </row>
    <row r="15" s="2" customFormat="1" ht="16.8" customHeight="1">
      <c r="A15" s="31"/>
      <c r="B15" s="37"/>
      <c r="C15" s="261" t="s">
        <v>188</v>
      </c>
      <c r="D15" s="261" t="s">
        <v>18</v>
      </c>
      <c r="E15" s="16" t="s">
        <v>147</v>
      </c>
      <c r="F15" s="262">
        <v>6517</v>
      </c>
      <c r="G15" s="31"/>
      <c r="H15" s="37"/>
    </row>
    <row r="16" s="2" customFormat="1" ht="16.8" customHeight="1">
      <c r="A16" s="31"/>
      <c r="B16" s="37"/>
      <c r="C16" s="257" t="s">
        <v>149</v>
      </c>
      <c r="D16" s="258" t="s">
        <v>18</v>
      </c>
      <c r="E16" s="259" t="s">
        <v>147</v>
      </c>
      <c r="F16" s="260">
        <v>101</v>
      </c>
      <c r="G16" s="31"/>
      <c r="H16" s="37"/>
    </row>
    <row r="17" s="2" customFormat="1" ht="16.8" customHeight="1">
      <c r="A17" s="31"/>
      <c r="B17" s="37"/>
      <c r="C17" s="261" t="s">
        <v>149</v>
      </c>
      <c r="D17" s="261" t="s">
        <v>246</v>
      </c>
      <c r="E17" s="16" t="s">
        <v>18</v>
      </c>
      <c r="F17" s="262">
        <v>101</v>
      </c>
      <c r="G17" s="31"/>
      <c r="H17" s="37"/>
    </row>
    <row r="18" s="2" customFormat="1" ht="16.8" customHeight="1">
      <c r="A18" s="31"/>
      <c r="B18" s="37"/>
      <c r="C18" s="257" t="s">
        <v>356</v>
      </c>
      <c r="D18" s="258" t="s">
        <v>18</v>
      </c>
      <c r="E18" s="259" t="s">
        <v>164</v>
      </c>
      <c r="F18" s="260">
        <v>6869</v>
      </c>
      <c r="G18" s="31"/>
      <c r="H18" s="37"/>
    </row>
    <row r="19" s="2" customFormat="1" ht="16.8" customHeight="1">
      <c r="A19" s="31"/>
      <c r="B19" s="37"/>
      <c r="C19" s="261" t="s">
        <v>18</v>
      </c>
      <c r="D19" s="261" t="s">
        <v>357</v>
      </c>
      <c r="E19" s="16" t="s">
        <v>18</v>
      </c>
      <c r="F19" s="262">
        <v>6869</v>
      </c>
      <c r="G19" s="31"/>
      <c r="H19" s="37"/>
    </row>
    <row r="20" s="2" customFormat="1" ht="16.8" customHeight="1">
      <c r="A20" s="31"/>
      <c r="B20" s="37"/>
      <c r="C20" s="257" t="s">
        <v>151</v>
      </c>
      <c r="D20" s="258" t="s">
        <v>18</v>
      </c>
      <c r="E20" s="259" t="s">
        <v>152</v>
      </c>
      <c r="F20" s="260">
        <v>75.269999999999996</v>
      </c>
      <c r="G20" s="31"/>
      <c r="H20" s="37"/>
    </row>
    <row r="21" s="2" customFormat="1" ht="16.8" customHeight="1">
      <c r="A21" s="31"/>
      <c r="B21" s="37"/>
      <c r="C21" s="261" t="s">
        <v>151</v>
      </c>
      <c r="D21" s="261" t="s">
        <v>316</v>
      </c>
      <c r="E21" s="16" t="s">
        <v>18</v>
      </c>
      <c r="F21" s="262">
        <v>75.269999999999996</v>
      </c>
      <c r="G21" s="31"/>
      <c r="H21" s="37"/>
    </row>
    <row r="22" s="2" customFormat="1" ht="16.8" customHeight="1">
      <c r="A22" s="31"/>
      <c r="B22" s="37"/>
      <c r="C22" s="263" t="s">
        <v>355</v>
      </c>
      <c r="D22" s="31"/>
      <c r="E22" s="31"/>
      <c r="F22" s="31"/>
      <c r="G22" s="31"/>
      <c r="H22" s="37"/>
    </row>
    <row r="23" s="2" customFormat="1" ht="16.8" customHeight="1">
      <c r="A23" s="31"/>
      <c r="B23" s="37"/>
      <c r="C23" s="261" t="s">
        <v>311</v>
      </c>
      <c r="D23" s="261" t="s">
        <v>18</v>
      </c>
      <c r="E23" s="16" t="s">
        <v>152</v>
      </c>
      <c r="F23" s="262">
        <v>75.269999999999996</v>
      </c>
      <c r="G23" s="31"/>
      <c r="H23" s="37"/>
    </row>
    <row r="24" s="2" customFormat="1" ht="16.8" customHeight="1">
      <c r="A24" s="31"/>
      <c r="B24" s="37"/>
      <c r="C24" s="261" t="s">
        <v>318</v>
      </c>
      <c r="D24" s="261" t="s">
        <v>18</v>
      </c>
      <c r="E24" s="16" t="s">
        <v>152</v>
      </c>
      <c r="F24" s="262">
        <v>75.269999999999996</v>
      </c>
      <c r="G24" s="31"/>
      <c r="H24" s="37"/>
    </row>
    <row r="25" s="2" customFormat="1" ht="16.8" customHeight="1">
      <c r="A25" s="31"/>
      <c r="B25" s="37"/>
      <c r="C25" s="261" t="s">
        <v>323</v>
      </c>
      <c r="D25" s="261" t="s">
        <v>18</v>
      </c>
      <c r="E25" s="16" t="s">
        <v>152</v>
      </c>
      <c r="F25" s="262">
        <v>677.42999999999995</v>
      </c>
      <c r="G25" s="31"/>
      <c r="H25" s="37"/>
    </row>
    <row r="26" s="2" customFormat="1" ht="7.44" customHeight="1">
      <c r="A26" s="31"/>
      <c r="B26" s="149"/>
      <c r="C26" s="150"/>
      <c r="D26" s="150"/>
      <c r="E26" s="150"/>
      <c r="F26" s="150"/>
      <c r="G26" s="150"/>
      <c r="H26" s="37"/>
    </row>
    <row r="27" s="2" customFormat="1">
      <c r="A27" s="31"/>
      <c r="B27" s="31"/>
      <c r="C27" s="31"/>
      <c r="D27" s="31"/>
      <c r="E27" s="31"/>
      <c r="F27" s="31"/>
      <c r="G27" s="31"/>
      <c r="H27" s="31"/>
    </row>
  </sheetData>
  <sheetProtection sheet="1" formatColumns="0" formatRows="0" objects="1" scenarios="1" spinCount="100000" saltValue="3gQTjHWZGvNkpV6kP5opC0FYwQV6Hd0Jl5TRTHnliBR9hguijqzopHYi37BextuPKLBNPy/HmoRp9zak96/9pw==" hashValue="N+HZAmrRfoUMSz0brf8PZUJ+OxdgMEbJiixhmL6qCkz5InmWJVwMG+0sFi0IvNot/grCovChW/x1QCb0Qi3ap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Dragounová Adéla Mgr.</dc:creator>
  <cp:lastModifiedBy>Dragounová Adéla Mgr.</cp:lastModifiedBy>
  <dcterms:created xsi:type="dcterms:W3CDTF">2024-12-02T14:10:43Z</dcterms:created>
  <dcterms:modified xsi:type="dcterms:W3CDTF">2024-12-02T14:10:46Z</dcterms:modified>
</cp:coreProperties>
</file>